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d9752631f86746/Documents/Hobby und Sport/Taekwondo/03 Wild Devils/Eventplanung/Turniere/2. Salz Cup/Anmeldungen/"/>
    </mc:Choice>
  </mc:AlternateContent>
  <xr:revisionPtr revIDLastSave="0" documentId="8_{27E9323E-53FE-524C-B3C9-9E7BFD07A44A}" xr6:coauthVersionLast="47" xr6:coauthVersionMax="47" xr10:uidLastSave="{00000000-0000-0000-0000-000000000000}"/>
  <workbookProtection workbookAlgorithmName="SHA-512" workbookHashValue="xNUtc6VNT7BI0nL4iczXtK827L2k/3f9LQmQVi+gBr5PsvKppwN6Ir/SFYxOFRevqVZb20dMZJNjzKqGG34GeA==" workbookSaltValue="/S3kxFTUq0CuYeKdpbFkUg==" workbookSpinCount="100000" lockStructure="1"/>
  <bookViews>
    <workbookView xWindow="-98" yWindow="-98" windowWidth="20715" windowHeight="13155" xr2:uid="{00000000-000D-0000-FFFF-FFFF00000000}"/>
  </bookViews>
  <sheets>
    <sheet name="Teilnehmer" sheetId="1" r:id="rId1"/>
    <sheet name="Lookup" sheetId="2" state="hidden" r:id="rId2"/>
  </sheets>
  <definedNames>
    <definedName name="Gürtelgrad">Lookup!$A$2:$A$20</definedName>
    <definedName name="Name">Teilnehmer!$A$2:INDIRECT("A"&amp;MAX((Teilnehmer!$A$2:$A$50&lt;&gt;"")*ROW(Teilnehmer!$A$2:$A$50)))</definedName>
    <definedName name="Paar">IF(YEAR(Teilnehmer!$B1)&lt;YEAR(VLOOKUP(Teilnehmer!XFD1,Tabelle1[[Name, Vorname]:[Geburtstag]],2,FALSE)),YEAR(Teilnehmer!$B1),YEAR(VLOOKUP(Teilnehmer!XFD1,Tabelle1[[Name, Vorname]:[Geburtstag]],2,FALSE)))</definedName>
    <definedName name="PaarLK">IF(MATCH(Teilnehmer!$C1,Tab_Grad[Gürtelgrad],0)&lt;MATCH(VLOOKUP(Teilnehmer!XFC1,Tabelle1[[Name, Vorname]:[Gürtelgrad]],3,FALSE),Tab_Grad[Gürtelgrad],0),VLOOKUP(Teilnehmer!XFC1,Tabelle1[[Name, Vorname]:[Gürtelgrad]],3,FALSE),Teilnehmer!$C1)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1" l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K33" i="1" a="1"/>
  <c r="K33" i="1"/>
  <c r="K34" i="1" a="1"/>
  <c r="K34" i="1"/>
  <c r="K35" i="1" a="1"/>
  <c r="K35" i="1"/>
  <c r="K36" i="1" a="1"/>
  <c r="K36" i="1"/>
  <c r="K37" i="1" a="1"/>
  <c r="K37" i="1"/>
  <c r="K38" i="1" a="1"/>
  <c r="K38" i="1"/>
  <c r="K39" i="1" a="1"/>
  <c r="K39" i="1"/>
  <c r="K40" i="1" a="1"/>
  <c r="K40" i="1"/>
  <c r="K41" i="1" a="1"/>
  <c r="K41" i="1"/>
  <c r="K42" i="1" a="1"/>
  <c r="K42" i="1"/>
  <c r="K43" i="1" a="1"/>
  <c r="K43" i="1"/>
  <c r="K44" i="1" a="1"/>
  <c r="K44" i="1"/>
  <c r="K45" i="1" a="1"/>
  <c r="K45" i="1"/>
  <c r="K46" i="1" a="1"/>
  <c r="K46" i="1"/>
  <c r="K47" i="1" a="1"/>
  <c r="K47" i="1"/>
  <c r="K48" i="1" a="1"/>
  <c r="K48" i="1"/>
  <c r="K49" i="1" a="1"/>
  <c r="K49" i="1"/>
  <c r="K50" i="1" a="1"/>
  <c r="K50" i="1"/>
  <c r="L33" i="1" a="1"/>
  <c r="L33" i="1"/>
  <c r="L34" i="1" a="1"/>
  <c r="L34" i="1"/>
  <c r="L35" i="1" a="1"/>
  <c r="L35" i="1"/>
  <c r="L36" i="1" a="1"/>
  <c r="L36" i="1"/>
  <c r="L37" i="1" a="1"/>
  <c r="L37" i="1"/>
  <c r="L38" i="1" a="1"/>
  <c r="L38" i="1"/>
  <c r="L39" i="1" a="1"/>
  <c r="L39" i="1"/>
  <c r="L40" i="1" a="1"/>
  <c r="L40" i="1"/>
  <c r="L41" i="1" a="1"/>
  <c r="L41" i="1"/>
  <c r="L42" i="1" a="1"/>
  <c r="L42" i="1"/>
  <c r="L43" i="1" a="1"/>
  <c r="L43" i="1"/>
  <c r="L44" i="1" a="1"/>
  <c r="L44" i="1"/>
  <c r="L45" i="1" a="1"/>
  <c r="L45" i="1"/>
  <c r="L46" i="1" a="1"/>
  <c r="L46" i="1"/>
  <c r="L47" i="1" a="1"/>
  <c r="L47" i="1"/>
  <c r="L48" i="1" a="1"/>
  <c r="L48" i="1"/>
  <c r="L49" i="1" a="1"/>
  <c r="L49" i="1"/>
  <c r="L50" i="1" a="1"/>
  <c r="L50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Z33" i="1" a="1"/>
  <c r="Z33" i="1"/>
  <c r="Z34" i="1" a="1"/>
  <c r="Z34" i="1"/>
  <c r="Z35" i="1" a="1"/>
  <c r="Z35" i="1"/>
  <c r="Z36" i="1" a="1"/>
  <c r="Z36" i="1"/>
  <c r="Z37" i="1" a="1"/>
  <c r="Z37" i="1"/>
  <c r="Z38" i="1" a="1"/>
  <c r="Z38" i="1"/>
  <c r="Z39" i="1" a="1"/>
  <c r="Z39" i="1"/>
  <c r="Z40" i="1" a="1"/>
  <c r="Z40" i="1"/>
  <c r="Z41" i="1" a="1"/>
  <c r="Z41" i="1"/>
  <c r="Z42" i="1" a="1"/>
  <c r="Z42" i="1"/>
  <c r="Z43" i="1" a="1"/>
  <c r="Z43" i="1"/>
  <c r="Z44" i="1" a="1"/>
  <c r="Z44" i="1"/>
  <c r="Z45" i="1" a="1"/>
  <c r="Z45" i="1"/>
  <c r="Z46" i="1" a="1"/>
  <c r="Z46" i="1"/>
  <c r="Z47" i="1" a="1"/>
  <c r="Z47" i="1"/>
  <c r="Z48" i="1" a="1"/>
  <c r="Z48" i="1"/>
  <c r="Z49" i="1" a="1"/>
  <c r="Z49" i="1"/>
  <c r="Z50" i="1" a="1"/>
  <c r="Z50" i="1"/>
  <c r="AA33" i="1" a="1"/>
  <c r="AA33" i="1"/>
  <c r="AA34" i="1" a="1"/>
  <c r="AA34" i="1"/>
  <c r="AA35" i="1" a="1"/>
  <c r="AA35" i="1"/>
  <c r="AA36" i="1" a="1"/>
  <c r="AA36" i="1"/>
  <c r="AA37" i="1" a="1"/>
  <c r="AA37" i="1"/>
  <c r="AA38" i="1" a="1"/>
  <c r="AA38" i="1"/>
  <c r="AA39" i="1" a="1"/>
  <c r="AA39" i="1"/>
  <c r="AA40" i="1" a="1"/>
  <c r="AA40" i="1"/>
  <c r="AA41" i="1" a="1"/>
  <c r="AA41" i="1"/>
  <c r="AA42" i="1" a="1"/>
  <c r="AA42" i="1"/>
  <c r="AA43" i="1" a="1"/>
  <c r="AA43" i="1"/>
  <c r="AA44" i="1" a="1"/>
  <c r="AA44" i="1"/>
  <c r="AA45" i="1" a="1"/>
  <c r="AA45" i="1"/>
  <c r="AA46" i="1" a="1"/>
  <c r="AA46" i="1"/>
  <c r="AA47" i="1" a="1"/>
  <c r="AA47" i="1"/>
  <c r="AA48" i="1" a="1"/>
  <c r="AA48" i="1"/>
  <c r="AA49" i="1" a="1"/>
  <c r="AA49" i="1"/>
  <c r="AA50" i="1" a="1"/>
  <c r="AA50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C33" i="1"/>
  <c r="AI33" i="1"/>
  <c r="AC34" i="1"/>
  <c r="AI34" i="1"/>
  <c r="AC35" i="1"/>
  <c r="AI35" i="1"/>
  <c r="AC36" i="1"/>
  <c r="AI36" i="1"/>
  <c r="AC37" i="1"/>
  <c r="AF37" i="1"/>
  <c r="AC38" i="1"/>
  <c r="AF38" i="1"/>
  <c r="AC39" i="1"/>
  <c r="AF39" i="1"/>
  <c r="AC40" i="1"/>
  <c r="AF40" i="1"/>
  <c r="AC41" i="1"/>
  <c r="AI41" i="1"/>
  <c r="AC42" i="1"/>
  <c r="AI42" i="1"/>
  <c r="AC43" i="1"/>
  <c r="AF43" i="1"/>
  <c r="AC44" i="1"/>
  <c r="AF44" i="1"/>
  <c r="AC45" i="1"/>
  <c r="AF45" i="1"/>
  <c r="AC46" i="1"/>
  <c r="AI46" i="1"/>
  <c r="AC47" i="1"/>
  <c r="AF47" i="1"/>
  <c r="AC48" i="1"/>
  <c r="AF48" i="1"/>
  <c r="AC49" i="1"/>
  <c r="AI49" i="1"/>
  <c r="AC50" i="1"/>
  <c r="AI50" i="1"/>
  <c r="AD33" i="1"/>
  <c r="AJ33" i="1"/>
  <c r="AD34" i="1"/>
  <c r="AJ34" i="1"/>
  <c r="AD35" i="1"/>
  <c r="AJ35" i="1"/>
  <c r="AD36" i="1"/>
  <c r="AJ36" i="1"/>
  <c r="AD37" i="1"/>
  <c r="AG37" i="1"/>
  <c r="AD38" i="1"/>
  <c r="AG38" i="1"/>
  <c r="AD39" i="1"/>
  <c r="AJ39" i="1"/>
  <c r="AD40" i="1"/>
  <c r="AJ40" i="1"/>
  <c r="AD41" i="1"/>
  <c r="AG41" i="1"/>
  <c r="AD42" i="1"/>
  <c r="AG42" i="1"/>
  <c r="AD43" i="1"/>
  <c r="AG43" i="1"/>
  <c r="AD44" i="1"/>
  <c r="AG44" i="1"/>
  <c r="AD45" i="1"/>
  <c r="AG45" i="1"/>
  <c r="AD46" i="1"/>
  <c r="AG46" i="1"/>
  <c r="AD47" i="1"/>
  <c r="AJ47" i="1"/>
  <c r="AD48" i="1"/>
  <c r="AJ48" i="1"/>
  <c r="AD49" i="1"/>
  <c r="AJ49" i="1"/>
  <c r="AD50" i="1"/>
  <c r="AJ50" i="1"/>
  <c r="AE33" i="1"/>
  <c r="P33" i="1" a="1"/>
  <c r="P33" i="1"/>
  <c r="AE34" i="1"/>
  <c r="P34" i="1" a="1"/>
  <c r="P34" i="1"/>
  <c r="AE35" i="1"/>
  <c r="P35" i="1" a="1"/>
  <c r="P35" i="1"/>
  <c r="AE36" i="1"/>
  <c r="P36" i="1" a="1"/>
  <c r="P36" i="1"/>
  <c r="AE37" i="1"/>
  <c r="P37" i="1" a="1"/>
  <c r="P37" i="1"/>
  <c r="AE38" i="1"/>
  <c r="P38" i="1" a="1"/>
  <c r="P38" i="1"/>
  <c r="AE39" i="1"/>
  <c r="P39" i="1" a="1"/>
  <c r="P39" i="1"/>
  <c r="AE40" i="1"/>
  <c r="P40" i="1" a="1"/>
  <c r="P40" i="1"/>
  <c r="AE41" i="1"/>
  <c r="P41" i="1" a="1"/>
  <c r="P41" i="1"/>
  <c r="AE42" i="1"/>
  <c r="P42" i="1" a="1"/>
  <c r="P42" i="1"/>
  <c r="AE43" i="1"/>
  <c r="P43" i="1" a="1"/>
  <c r="P43" i="1"/>
  <c r="AE44" i="1"/>
  <c r="P44" i="1" a="1"/>
  <c r="P44" i="1"/>
  <c r="AE45" i="1"/>
  <c r="P45" i="1" a="1"/>
  <c r="P45" i="1"/>
  <c r="AE46" i="1"/>
  <c r="P46" i="1" a="1"/>
  <c r="P46" i="1"/>
  <c r="AE47" i="1"/>
  <c r="P47" i="1" a="1"/>
  <c r="P47" i="1"/>
  <c r="AE48" i="1"/>
  <c r="P48" i="1" a="1"/>
  <c r="P48" i="1"/>
  <c r="AE49" i="1"/>
  <c r="P49" i="1" a="1"/>
  <c r="P49" i="1"/>
  <c r="AE50" i="1"/>
  <c r="P50" i="1" a="1"/>
  <c r="P50" i="1"/>
  <c r="AG36" i="1"/>
  <c r="AH33" i="1"/>
  <c r="Q33" i="1" a="1"/>
  <c r="Q33" i="1"/>
  <c r="AH34" i="1"/>
  <c r="Q34" i="1" a="1"/>
  <c r="Q34" i="1"/>
  <c r="AH35" i="1"/>
  <c r="Q35" i="1" a="1"/>
  <c r="Q35" i="1"/>
  <c r="AH36" i="1"/>
  <c r="Q36" i="1" a="1"/>
  <c r="Q36" i="1"/>
  <c r="AH37" i="1"/>
  <c r="Q37" i="1" a="1"/>
  <c r="Q37" i="1"/>
  <c r="AH38" i="1"/>
  <c r="Q38" i="1" a="1"/>
  <c r="Q38" i="1"/>
  <c r="AH39" i="1"/>
  <c r="Q39" i="1" a="1"/>
  <c r="Q39" i="1"/>
  <c r="AH40" i="1"/>
  <c r="Q40" i="1" a="1"/>
  <c r="Q40" i="1"/>
  <c r="AH41" i="1"/>
  <c r="Q41" i="1" a="1"/>
  <c r="Q41" i="1"/>
  <c r="AH42" i="1"/>
  <c r="Q42" i="1" a="1"/>
  <c r="Q42" i="1"/>
  <c r="AH43" i="1"/>
  <c r="Q43" i="1" a="1"/>
  <c r="Q43" i="1"/>
  <c r="AH44" i="1"/>
  <c r="Q44" i="1" a="1"/>
  <c r="Q44" i="1"/>
  <c r="AH45" i="1"/>
  <c r="Q45" i="1" a="1"/>
  <c r="Q45" i="1"/>
  <c r="AH46" i="1"/>
  <c r="Q46" i="1" a="1"/>
  <c r="Q46" i="1"/>
  <c r="AH47" i="1"/>
  <c r="Q47" i="1" a="1"/>
  <c r="Q47" i="1"/>
  <c r="AH48" i="1"/>
  <c r="Q48" i="1" a="1"/>
  <c r="Q48" i="1"/>
  <c r="AH49" i="1"/>
  <c r="Q49" i="1" a="1"/>
  <c r="Q49" i="1"/>
  <c r="AH50" i="1"/>
  <c r="Q50" i="1" a="1"/>
  <c r="Q50" i="1"/>
  <c r="AJ37" i="1"/>
  <c r="AJ38" i="1"/>
  <c r="AJ44" i="1"/>
  <c r="AH2" i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E2" i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D2" i="1"/>
  <c r="AJ2" i="1"/>
  <c r="AD3" i="1"/>
  <c r="AJ3" i="1"/>
  <c r="AD4" i="1"/>
  <c r="AJ4" i="1"/>
  <c r="AD5" i="1"/>
  <c r="AG5" i="1"/>
  <c r="AD6" i="1"/>
  <c r="AJ6" i="1"/>
  <c r="AD7" i="1"/>
  <c r="AG7" i="1"/>
  <c r="AD8" i="1"/>
  <c r="AJ8" i="1"/>
  <c r="AD9" i="1"/>
  <c r="AJ9" i="1"/>
  <c r="AD10" i="1"/>
  <c r="AJ10" i="1"/>
  <c r="AD11" i="1"/>
  <c r="AJ11" i="1"/>
  <c r="AD12" i="1"/>
  <c r="AJ12" i="1"/>
  <c r="AD13" i="1"/>
  <c r="AG13" i="1"/>
  <c r="AD14" i="1"/>
  <c r="AG14" i="1"/>
  <c r="AD15" i="1"/>
  <c r="AJ15" i="1"/>
  <c r="AD16" i="1"/>
  <c r="AJ16" i="1"/>
  <c r="AD17" i="1"/>
  <c r="AJ17" i="1"/>
  <c r="AD18" i="1"/>
  <c r="AJ18" i="1"/>
  <c r="AD19" i="1"/>
  <c r="AJ19" i="1"/>
  <c r="AD20" i="1"/>
  <c r="AJ20" i="1"/>
  <c r="AD21" i="1"/>
  <c r="AG21" i="1"/>
  <c r="AD22" i="1"/>
  <c r="AG22" i="1"/>
  <c r="AD23" i="1"/>
  <c r="AJ23" i="1"/>
  <c r="AD24" i="1"/>
  <c r="AG24" i="1"/>
  <c r="AD25" i="1"/>
  <c r="AG25" i="1"/>
  <c r="AD26" i="1"/>
  <c r="AJ26" i="1"/>
  <c r="AD27" i="1"/>
  <c r="AJ27" i="1"/>
  <c r="AD28" i="1"/>
  <c r="AJ28" i="1"/>
  <c r="AD29" i="1"/>
  <c r="AG29" i="1"/>
  <c r="AD30" i="1"/>
  <c r="AJ30" i="1"/>
  <c r="AD31" i="1"/>
  <c r="AJ31" i="1"/>
  <c r="AD32" i="1"/>
  <c r="AJ32" i="1"/>
  <c r="AC2" i="1"/>
  <c r="AF2" i="1"/>
  <c r="AC3" i="1"/>
  <c r="AI3" i="1"/>
  <c r="AC4" i="1"/>
  <c r="AI4" i="1"/>
  <c r="AC5" i="1"/>
  <c r="AI5" i="1"/>
  <c r="AC6" i="1"/>
  <c r="AF6" i="1"/>
  <c r="AC7" i="1"/>
  <c r="AF7" i="1"/>
  <c r="AC8" i="1"/>
  <c r="AF8" i="1"/>
  <c r="AC9" i="1"/>
  <c r="AI9" i="1"/>
  <c r="AC10" i="1"/>
  <c r="AI10" i="1"/>
  <c r="AC11" i="1"/>
  <c r="AI11" i="1"/>
  <c r="AC12" i="1"/>
  <c r="AI12" i="1"/>
  <c r="AC13" i="1"/>
  <c r="AI13" i="1"/>
  <c r="AC14" i="1"/>
  <c r="AF14" i="1"/>
  <c r="AC15" i="1"/>
  <c r="AI15" i="1"/>
  <c r="AC16" i="1"/>
  <c r="AI16" i="1"/>
  <c r="AC17" i="1"/>
  <c r="AF17" i="1"/>
  <c r="AC18" i="1"/>
  <c r="AF18" i="1"/>
  <c r="AC19" i="1"/>
  <c r="AI19" i="1"/>
  <c r="AC20" i="1"/>
  <c r="AI20" i="1"/>
  <c r="AC21" i="1"/>
  <c r="AI21" i="1"/>
  <c r="AC22" i="1"/>
  <c r="AF22" i="1"/>
  <c r="AC23" i="1"/>
  <c r="AF23" i="1"/>
  <c r="AC24" i="1"/>
  <c r="AF24" i="1"/>
  <c r="AC25" i="1"/>
  <c r="AI25" i="1"/>
  <c r="AC26" i="1"/>
  <c r="AI26" i="1"/>
  <c r="AC27" i="1"/>
  <c r="AI27" i="1"/>
  <c r="AC28" i="1"/>
  <c r="AI28" i="1"/>
  <c r="AC29" i="1"/>
  <c r="AI29" i="1"/>
  <c r="AC30" i="1"/>
  <c r="AF30" i="1"/>
  <c r="AC31" i="1"/>
  <c r="AI31" i="1"/>
  <c r="AC32" i="1"/>
  <c r="AF32" i="1"/>
  <c r="AB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V2" i="1"/>
  <c r="V3" i="1"/>
  <c r="V5" i="1"/>
  <c r="V8" i="1"/>
  <c r="V11" i="1"/>
  <c r="V12" i="1"/>
  <c r="V13" i="1"/>
  <c r="V14" i="1"/>
  <c r="V15" i="1"/>
  <c r="V16" i="1"/>
  <c r="V17" i="1"/>
  <c r="V18" i="1"/>
  <c r="V19" i="1"/>
  <c r="V21" i="1"/>
  <c r="V22" i="1"/>
  <c r="V23" i="1"/>
  <c r="V24" i="1"/>
  <c r="V25" i="1"/>
  <c r="V26" i="1"/>
  <c r="V27" i="1"/>
  <c r="V28" i="1"/>
  <c r="V29" i="1"/>
  <c r="V30" i="1"/>
  <c r="V31" i="1"/>
  <c r="V32" i="1"/>
  <c r="AA2" i="1" a="1"/>
  <c r="AA2" i="1"/>
  <c r="AA3" i="1" a="1"/>
  <c r="AA3" i="1"/>
  <c r="AA4" i="1" a="1"/>
  <c r="AA4" i="1"/>
  <c r="AA5" i="1" a="1"/>
  <c r="AA5" i="1"/>
  <c r="AA6" i="1" a="1"/>
  <c r="AA6" i="1"/>
  <c r="AA7" i="1" a="1"/>
  <c r="AA7" i="1"/>
  <c r="AA8" i="1" a="1"/>
  <c r="AA8" i="1"/>
  <c r="AA9" i="1" a="1"/>
  <c r="AA9" i="1"/>
  <c r="AA10" i="1" a="1"/>
  <c r="AA10" i="1"/>
  <c r="AA11" i="1" a="1"/>
  <c r="AA11" i="1"/>
  <c r="AA12" i="1" a="1"/>
  <c r="AA12" i="1"/>
  <c r="AA13" i="1" a="1"/>
  <c r="AA13" i="1"/>
  <c r="AA14" i="1" a="1"/>
  <c r="AA14" i="1"/>
  <c r="AA15" i="1" a="1"/>
  <c r="AA15" i="1"/>
  <c r="AA16" i="1" a="1"/>
  <c r="AA16" i="1"/>
  <c r="AA17" i="1" a="1"/>
  <c r="AA17" i="1"/>
  <c r="AA18" i="1" a="1"/>
  <c r="AA18" i="1"/>
  <c r="AA19" i="1" a="1"/>
  <c r="AA19" i="1"/>
  <c r="AA20" i="1" a="1"/>
  <c r="AA20" i="1"/>
  <c r="AA21" i="1" a="1"/>
  <c r="AA21" i="1"/>
  <c r="AA22" i="1" a="1"/>
  <c r="AA22" i="1"/>
  <c r="AA23" i="1" a="1"/>
  <c r="AA23" i="1"/>
  <c r="AA24" i="1" a="1"/>
  <c r="AA24" i="1"/>
  <c r="AA25" i="1" a="1"/>
  <c r="AA25" i="1"/>
  <c r="AA26" i="1" a="1"/>
  <c r="AA26" i="1"/>
  <c r="AA27" i="1" a="1"/>
  <c r="AA27" i="1"/>
  <c r="AA28" i="1" a="1"/>
  <c r="AA28" i="1"/>
  <c r="AA29" i="1" a="1"/>
  <c r="AA29" i="1"/>
  <c r="AA30" i="1" a="1"/>
  <c r="AA30" i="1"/>
  <c r="AA31" i="1" a="1"/>
  <c r="AA31" i="1"/>
  <c r="AA32" i="1" a="1"/>
  <c r="AA32" i="1"/>
  <c r="Z2" i="1" a="1"/>
  <c r="Z2" i="1"/>
  <c r="Z3" i="1" a="1"/>
  <c r="Z3" i="1"/>
  <c r="Z4" i="1" a="1"/>
  <c r="Z4" i="1"/>
  <c r="Z5" i="1" a="1"/>
  <c r="Z5" i="1"/>
  <c r="Z6" i="1" a="1"/>
  <c r="Z6" i="1"/>
  <c r="Z7" i="1" a="1"/>
  <c r="Z7" i="1"/>
  <c r="Z8" i="1" a="1"/>
  <c r="Z8" i="1"/>
  <c r="Z9" i="1" a="1"/>
  <c r="Z9" i="1"/>
  <c r="Z10" i="1" a="1"/>
  <c r="Z10" i="1"/>
  <c r="Z11" i="1" a="1"/>
  <c r="Z11" i="1"/>
  <c r="Z12" i="1" a="1"/>
  <c r="Z12" i="1"/>
  <c r="Z13" i="1" a="1"/>
  <c r="Z13" i="1"/>
  <c r="Z14" i="1" a="1"/>
  <c r="Z14" i="1"/>
  <c r="Z15" i="1" a="1"/>
  <c r="Z15" i="1"/>
  <c r="Z16" i="1" a="1"/>
  <c r="Z16" i="1"/>
  <c r="Z17" i="1" a="1"/>
  <c r="Z17" i="1"/>
  <c r="Z18" i="1" a="1"/>
  <c r="Z18" i="1"/>
  <c r="Z19" i="1" a="1"/>
  <c r="Z19" i="1"/>
  <c r="Z20" i="1" a="1"/>
  <c r="Z20" i="1"/>
  <c r="Z21" i="1" a="1"/>
  <c r="Z21" i="1"/>
  <c r="Z22" i="1" a="1"/>
  <c r="Z22" i="1"/>
  <c r="Z23" i="1" a="1"/>
  <c r="Z23" i="1"/>
  <c r="Z24" i="1" a="1"/>
  <c r="Z24" i="1"/>
  <c r="Z25" i="1" a="1"/>
  <c r="Z25" i="1"/>
  <c r="Z26" i="1" a="1"/>
  <c r="Z26" i="1"/>
  <c r="Z27" i="1" a="1"/>
  <c r="Z27" i="1"/>
  <c r="Z28" i="1" a="1"/>
  <c r="Z28" i="1"/>
  <c r="Z29" i="1" a="1"/>
  <c r="Z29" i="1"/>
  <c r="Z30" i="1" a="1"/>
  <c r="Z30" i="1"/>
  <c r="Z31" i="1" a="1"/>
  <c r="Z31" i="1"/>
  <c r="Z32" i="1" a="1"/>
  <c r="Z32" i="1"/>
  <c r="K2" i="1" a="1"/>
  <c r="K2" i="1"/>
  <c r="W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L2" i="1" a="1"/>
  <c r="L2" i="1"/>
  <c r="L3" i="1" a="1"/>
  <c r="L3" i="1"/>
  <c r="L4" i="1" a="1"/>
  <c r="L4" i="1"/>
  <c r="L5" i="1" a="1"/>
  <c r="L5" i="1"/>
  <c r="L6" i="1" a="1"/>
  <c r="L6" i="1"/>
  <c r="L7" i="1" a="1"/>
  <c r="L7" i="1"/>
  <c r="L8" i="1" a="1"/>
  <c r="L8" i="1"/>
  <c r="L9" i="1" a="1"/>
  <c r="L9" i="1"/>
  <c r="L10" i="1" a="1"/>
  <c r="L10" i="1"/>
  <c r="L11" i="1" a="1"/>
  <c r="L11" i="1"/>
  <c r="L12" i="1" a="1"/>
  <c r="L12" i="1"/>
  <c r="L13" i="1" a="1"/>
  <c r="L13" i="1"/>
  <c r="L14" i="1" a="1"/>
  <c r="L14" i="1"/>
  <c r="L15" i="1" a="1"/>
  <c r="L15" i="1"/>
  <c r="L16" i="1" a="1"/>
  <c r="L16" i="1"/>
  <c r="L17" i="1" a="1"/>
  <c r="L17" i="1"/>
  <c r="L18" i="1" a="1"/>
  <c r="L18" i="1"/>
  <c r="L19" i="1" a="1"/>
  <c r="L19" i="1"/>
  <c r="L20" i="1" a="1"/>
  <c r="L20" i="1"/>
  <c r="L21" i="1" a="1"/>
  <c r="L21" i="1"/>
  <c r="L22" i="1" a="1"/>
  <c r="L22" i="1"/>
  <c r="L23" i="1" a="1"/>
  <c r="L23" i="1"/>
  <c r="L24" i="1" a="1"/>
  <c r="L24" i="1"/>
  <c r="L25" i="1" a="1"/>
  <c r="L25" i="1"/>
  <c r="L26" i="1" a="1"/>
  <c r="L26" i="1"/>
  <c r="L27" i="1" a="1"/>
  <c r="L27" i="1"/>
  <c r="L28" i="1" a="1"/>
  <c r="L28" i="1"/>
  <c r="L29" i="1" a="1"/>
  <c r="L29" i="1"/>
  <c r="L30" i="1" a="1"/>
  <c r="L30" i="1"/>
  <c r="L31" i="1" a="1"/>
  <c r="L31" i="1"/>
  <c r="L32" i="1" a="1"/>
  <c r="L32" i="1"/>
  <c r="K32" i="1" a="1"/>
  <c r="K32" i="1"/>
  <c r="K31" i="1" a="1"/>
  <c r="K31" i="1"/>
  <c r="K29" i="1" a="1"/>
  <c r="K29" i="1"/>
  <c r="K30" i="1" a="1"/>
  <c r="K30" i="1"/>
  <c r="K28" i="1" a="1"/>
  <c r="K28" i="1"/>
  <c r="K26" i="1" a="1"/>
  <c r="K26" i="1"/>
  <c r="K27" i="1" a="1"/>
  <c r="K27" i="1"/>
  <c r="K3" i="1" a="1"/>
  <c r="K3" i="1"/>
  <c r="K4" i="1" a="1"/>
  <c r="K4" i="1"/>
  <c r="K5" i="1" a="1"/>
  <c r="K5" i="1"/>
  <c r="K6" i="1" a="1"/>
  <c r="K6" i="1"/>
  <c r="K7" i="1" a="1"/>
  <c r="K7" i="1"/>
  <c r="K8" i="1" a="1"/>
  <c r="K8" i="1"/>
  <c r="K9" i="1" a="1"/>
  <c r="K9" i="1"/>
  <c r="K10" i="1" a="1"/>
  <c r="K10" i="1"/>
  <c r="K11" i="1" a="1"/>
  <c r="K11" i="1"/>
  <c r="K12" i="1" a="1"/>
  <c r="K12" i="1"/>
  <c r="K13" i="1" a="1"/>
  <c r="K13" i="1"/>
  <c r="K14" i="1" a="1"/>
  <c r="K14" i="1"/>
  <c r="K15" i="1" a="1"/>
  <c r="K15" i="1"/>
  <c r="K16" i="1" a="1"/>
  <c r="K16" i="1"/>
  <c r="K17" i="1" a="1"/>
  <c r="K17" i="1"/>
  <c r="K18" i="1" a="1"/>
  <c r="K18" i="1"/>
  <c r="K19" i="1" a="1"/>
  <c r="K19" i="1"/>
  <c r="K20" i="1" a="1"/>
  <c r="K20" i="1"/>
  <c r="K21" i="1" a="1"/>
  <c r="K21" i="1"/>
  <c r="K22" i="1" a="1"/>
  <c r="K22" i="1"/>
  <c r="K23" i="1" a="1"/>
  <c r="K23" i="1"/>
  <c r="K24" i="1" a="1"/>
  <c r="K24" i="1"/>
  <c r="K25" i="1" a="1"/>
  <c r="K25" i="1"/>
  <c r="C55" i="1" a="1"/>
  <c r="AI48" i="1"/>
  <c r="AI47" i="1"/>
  <c r="AJ46" i="1"/>
  <c r="AI40" i="1"/>
  <c r="AJ45" i="1"/>
  <c r="AI38" i="1"/>
  <c r="Q31" i="1" a="1"/>
  <c r="Q31" i="1"/>
  <c r="Q15" i="1" a="1"/>
  <c r="Q15" i="1"/>
  <c r="AF26" i="1"/>
  <c r="AF46" i="1"/>
  <c r="AF25" i="1"/>
  <c r="AI45" i="1"/>
  <c r="AI2" i="1"/>
  <c r="Q2" i="1" a="1"/>
  <c r="Q2" i="1"/>
  <c r="AI39" i="1"/>
  <c r="C55" i="1"/>
  <c r="AG18" i="1"/>
  <c r="AJ43" i="1"/>
  <c r="AG16" i="1"/>
  <c r="AG17" i="1"/>
  <c r="AG35" i="1"/>
  <c r="AG32" i="1"/>
  <c r="AJ25" i="1"/>
  <c r="AI37" i="1"/>
  <c r="AF10" i="1"/>
  <c r="AF9" i="1"/>
  <c r="Q16" i="1" a="1"/>
  <c r="Q16" i="1"/>
  <c r="P10" i="1" a="1"/>
  <c r="P10" i="1"/>
  <c r="Q29" i="1" a="1"/>
  <c r="Q29" i="1"/>
  <c r="Q13" i="1" a="1"/>
  <c r="Q13" i="1"/>
  <c r="Q20" i="1" a="1"/>
  <c r="Q20" i="1"/>
  <c r="Q5" i="1" a="1"/>
  <c r="Q5" i="1"/>
  <c r="AG4" i="1"/>
  <c r="AG49" i="1"/>
  <c r="AG33" i="1"/>
  <c r="AF35" i="1"/>
  <c r="AG28" i="1"/>
  <c r="AJ42" i="1"/>
  <c r="AF19" i="1"/>
  <c r="P19" i="1" a="1"/>
  <c r="P19" i="1"/>
  <c r="AG27" i="1"/>
  <c r="AG2" i="1"/>
  <c r="P2" i="1" a="1"/>
  <c r="P2" i="1"/>
  <c r="AJ41" i="1"/>
  <c r="AI43" i="1"/>
  <c r="AG47" i="1"/>
  <c r="AG39" i="1"/>
  <c r="AF49" i="1"/>
  <c r="AF41" i="1"/>
  <c r="AF33" i="1"/>
  <c r="P26" i="1" a="1"/>
  <c r="P26" i="1"/>
  <c r="AI44" i="1"/>
  <c r="AF5" i="1"/>
  <c r="P5" i="1" a="1"/>
  <c r="P5" i="1"/>
  <c r="AG50" i="1"/>
  <c r="AG34" i="1"/>
  <c r="AF36" i="1"/>
  <c r="P18" i="1" a="1"/>
  <c r="P18" i="1"/>
  <c r="AF21" i="1"/>
  <c r="P21" i="1" a="1"/>
  <c r="P21" i="1"/>
  <c r="AG3" i="1"/>
  <c r="AG48" i="1"/>
  <c r="AG40" i="1"/>
  <c r="AF50" i="1"/>
  <c r="AF42" i="1"/>
  <c r="AF34" i="1"/>
  <c r="AF12" i="1"/>
  <c r="P12" i="1" a="1"/>
  <c r="P12" i="1"/>
  <c r="AG26" i="1"/>
  <c r="AF11" i="1"/>
  <c r="P11" i="1" a="1"/>
  <c r="P11" i="1"/>
  <c r="AI18" i="1"/>
  <c r="Q18" i="1" a="1"/>
  <c r="Q18" i="1"/>
  <c r="AF20" i="1"/>
  <c r="P20" i="1" a="1"/>
  <c r="P20" i="1"/>
  <c r="AG12" i="1"/>
  <c r="AJ24" i="1"/>
  <c r="AF29" i="1"/>
  <c r="P29" i="1" a="1"/>
  <c r="P29" i="1"/>
  <c r="AF4" i="1"/>
  <c r="AG10" i="1"/>
  <c r="AI17" i="1"/>
  <c r="Q17" i="1" a="1"/>
  <c r="Q17" i="1"/>
  <c r="AG11" i="1"/>
  <c r="AF28" i="1"/>
  <c r="P28" i="1" a="1"/>
  <c r="P28" i="1"/>
  <c r="AF3" i="1"/>
  <c r="AG20" i="1"/>
  <c r="AG9" i="1"/>
  <c r="AF27" i="1"/>
  <c r="P27" i="1" a="1"/>
  <c r="P27" i="1"/>
  <c r="AF13" i="1"/>
  <c r="P13" i="1" a="1"/>
  <c r="P13" i="1"/>
  <c r="AG19" i="1"/>
  <c r="AG8" i="1"/>
  <c r="Q27" i="1" a="1"/>
  <c r="Q27" i="1"/>
  <c r="Q19" i="1" a="1"/>
  <c r="Q19" i="1"/>
  <c r="Q11" i="1" a="1"/>
  <c r="Q11" i="1"/>
  <c r="Q10" i="1" a="1"/>
  <c r="Q10" i="1"/>
  <c r="Q26" i="1" a="1"/>
  <c r="Q26" i="1"/>
  <c r="AI32" i="1"/>
  <c r="Q32" i="1" a="1"/>
  <c r="Q32" i="1"/>
  <c r="AI24" i="1"/>
  <c r="Q24" i="1" a="1"/>
  <c r="Q24" i="1"/>
  <c r="AI8" i="1"/>
  <c r="Q8" i="1" a="1"/>
  <c r="Q8" i="1"/>
  <c r="AJ7" i="1"/>
  <c r="AI23" i="1"/>
  <c r="Q23" i="1" a="1"/>
  <c r="Q23" i="1"/>
  <c r="AI7" i="1"/>
  <c r="Q7" i="1" a="1"/>
  <c r="Q7" i="1"/>
  <c r="AJ14" i="1"/>
  <c r="AI30" i="1"/>
  <c r="Q30" i="1" a="1"/>
  <c r="Q30" i="1"/>
  <c r="AI22" i="1"/>
  <c r="Q22" i="1" a="1"/>
  <c r="Q22" i="1"/>
  <c r="AI14" i="1"/>
  <c r="Q14" i="1" a="1"/>
  <c r="Q14" i="1"/>
  <c r="AJ29" i="1"/>
  <c r="AJ21" i="1"/>
  <c r="AJ13" i="1"/>
  <c r="AJ5" i="1"/>
  <c r="AF16" i="1"/>
  <c r="P16" i="1" a="1"/>
  <c r="P16" i="1"/>
  <c r="AG31" i="1"/>
  <c r="AG23" i="1"/>
  <c r="AG15" i="1"/>
  <c r="AJ22" i="1"/>
  <c r="AF31" i="1"/>
  <c r="P31" i="1" a="1"/>
  <c r="P31" i="1"/>
  <c r="AF15" i="1"/>
  <c r="P15" i="1" a="1"/>
  <c r="P15" i="1"/>
  <c r="AG30" i="1"/>
  <c r="AG6" i="1"/>
  <c r="AI6" i="1"/>
  <c r="Q6" i="1" a="1"/>
  <c r="Q6" i="1"/>
  <c r="P32" i="1" a="1"/>
  <c r="P32" i="1"/>
  <c r="P30" i="1" a="1"/>
  <c r="P30" i="1"/>
  <c r="P22" i="1" a="1"/>
  <c r="P22" i="1"/>
  <c r="P14" i="1" a="1"/>
  <c r="P14" i="1"/>
  <c r="P6" i="1" a="1"/>
  <c r="P6" i="1"/>
  <c r="Q28" i="1" a="1"/>
  <c r="Q28" i="1"/>
  <c r="Q12" i="1" a="1"/>
  <c r="Q12" i="1"/>
  <c r="Q4" i="1" a="1"/>
  <c r="Q4" i="1"/>
  <c r="P25" i="1" a="1"/>
  <c r="P25" i="1"/>
  <c r="P17" i="1" a="1"/>
  <c r="P17" i="1"/>
  <c r="P9" i="1" a="1"/>
  <c r="P9" i="1"/>
  <c r="P24" i="1" a="1"/>
  <c r="P24" i="1"/>
  <c r="P8" i="1" a="1"/>
  <c r="P8" i="1"/>
  <c r="Q3" i="1" a="1"/>
  <c r="Q3" i="1"/>
  <c r="Q21" i="1" a="1"/>
  <c r="Q21" i="1"/>
  <c r="P23" i="1" a="1"/>
  <c r="P23" i="1"/>
  <c r="P7" i="1" a="1"/>
  <c r="P7" i="1"/>
  <c r="Q25" i="1" a="1"/>
  <c r="Q25" i="1"/>
  <c r="Q9" i="1" a="1"/>
  <c r="Q9" i="1"/>
  <c r="E2" i="1"/>
  <c r="E3" i="1"/>
  <c r="E4" i="1"/>
  <c r="V4" i="1"/>
  <c r="E5" i="1"/>
  <c r="E6" i="1"/>
  <c r="V6" i="1"/>
  <c r="E7" i="1"/>
  <c r="V7" i="1"/>
  <c r="E8" i="1"/>
  <c r="E9" i="1"/>
  <c r="V9" i="1"/>
  <c r="E10" i="1"/>
  <c r="V10" i="1"/>
  <c r="E11" i="1"/>
  <c r="E12" i="1"/>
  <c r="E13" i="1"/>
  <c r="E14" i="1"/>
  <c r="E15" i="1"/>
  <c r="E16" i="1"/>
  <c r="E17" i="1"/>
  <c r="E18" i="1"/>
  <c r="E19" i="1"/>
  <c r="E20" i="1"/>
  <c r="V20" i="1"/>
  <c r="E21" i="1"/>
  <c r="E22" i="1"/>
  <c r="E23" i="1"/>
  <c r="E24" i="1"/>
  <c r="E25" i="1"/>
  <c r="E26" i="1"/>
  <c r="E27" i="1"/>
  <c r="E28" i="1"/>
  <c r="E29" i="1"/>
  <c r="E30" i="1"/>
  <c r="E31" i="1"/>
  <c r="E32" i="1"/>
  <c r="P3" i="1" a="1"/>
  <c r="P3" i="1"/>
  <c r="P4" i="1" a="1"/>
  <c r="P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bfrage - Tabelle1" description="Verbindung mit der Abfrage 'Tabelle1' in der Arbeitsmappe." type="5" refreshedVersion="8" background="1" saveData="1">
    <dbPr connection="Provider=Microsoft.Mashup.OleDb.1;Data Source=$Workbook$;Location=Tabelle1;Extended Properties=&quot;&quot;" command="SELECT * FROM [Tabelle1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<sst xmlns="http://schemas.openxmlformats.org/spreadsheetml/2006/main" count="119" uniqueCount="80">
  <si>
    <t>Verein</t>
  </si>
  <si>
    <t>PoomsaeEinzel</t>
  </si>
  <si>
    <t>PoomsaePaar</t>
  </si>
  <si>
    <t>PoomsaeTeam</t>
  </si>
  <si>
    <t>Spezialbruchtest</t>
  </si>
  <si>
    <t>Ilbo_Partner</t>
  </si>
  <si>
    <t>Geschlecht</t>
  </si>
  <si>
    <t>Gürtelgrad</t>
  </si>
  <si>
    <t>LK</t>
  </si>
  <si>
    <t>LK 3</t>
  </si>
  <si>
    <t>LK 2</t>
  </si>
  <si>
    <t>LK 1</t>
  </si>
  <si>
    <t>10. Kup</t>
  </si>
  <si>
    <t>LK 6</t>
  </si>
  <si>
    <t>LK 5</t>
  </si>
  <si>
    <t>Größe</t>
  </si>
  <si>
    <t>LK 4</t>
  </si>
  <si>
    <t>Klasse</t>
  </si>
  <si>
    <t>&gt;190</t>
  </si>
  <si>
    <t>LK 0</t>
  </si>
  <si>
    <t>8-11</t>
  </si>
  <si>
    <t>12-14</t>
  </si>
  <si>
    <t>15-17</t>
  </si>
  <si>
    <t>18-40</t>
  </si>
  <si>
    <t>8. Kup</t>
  </si>
  <si>
    <t>weiblich</t>
  </si>
  <si>
    <t>6. Kup</t>
  </si>
  <si>
    <t>9. Kup</t>
  </si>
  <si>
    <t>7. Kup</t>
  </si>
  <si>
    <t>5. Kup</t>
  </si>
  <si>
    <t>4. Kup</t>
  </si>
  <si>
    <t>3. Kup</t>
  </si>
  <si>
    <t>2. Kup</t>
  </si>
  <si>
    <t>1. Kup</t>
  </si>
  <si>
    <t>1. Dan</t>
  </si>
  <si>
    <t>2. Dan</t>
  </si>
  <si>
    <t>3. Dan</t>
  </si>
  <si>
    <t>Geburtstag</t>
  </si>
  <si>
    <t>Altersklasse</t>
  </si>
  <si>
    <t>4. Dan</t>
  </si>
  <si>
    <t>5. Dan</t>
  </si>
  <si>
    <t>6. Dan</t>
  </si>
  <si>
    <t>7. Dan</t>
  </si>
  <si>
    <t>8. Dan</t>
  </si>
  <si>
    <t>Paar_Klasse</t>
  </si>
  <si>
    <t>Partner/in_Name</t>
  </si>
  <si>
    <t>Team_Klasse</t>
  </si>
  <si>
    <t>Paar_LK</t>
  </si>
  <si>
    <t>Team_LK</t>
  </si>
  <si>
    <t>Kick-Hochsprung</t>
  </si>
  <si>
    <t>Team_Partner/in2</t>
  </si>
  <si>
    <t>Team_Partner/in3</t>
  </si>
  <si>
    <t>Jahrgang</t>
  </si>
  <si>
    <t>U8</t>
  </si>
  <si>
    <t>9. Dan</t>
  </si>
  <si>
    <t>Name, Vorname</t>
  </si>
  <si>
    <t>Spezialbruchtest_LK</t>
  </si>
  <si>
    <t>Spezialbruchtest_Klasse</t>
  </si>
  <si>
    <t>Groesse [cm]</t>
  </si>
  <si>
    <t>Hochsprung_LK</t>
  </si>
  <si>
    <t>Ilbo Taeryon</t>
  </si>
  <si>
    <t>Ilbo_LK</t>
  </si>
  <si>
    <t>Ilbo_Klasse</t>
  </si>
  <si>
    <t>Team_Partner/in1_Name1</t>
  </si>
  <si>
    <t>Team_Partner/in2_Name2</t>
  </si>
  <si>
    <t>Team_Partner/in3_Name3</t>
  </si>
  <si>
    <t>Team_Partner/in1_Klasse1</t>
  </si>
  <si>
    <t>Team_Partner/in2_Klasse2</t>
  </si>
  <si>
    <t>Team_Partner/in3_Klasse3</t>
  </si>
  <si>
    <t>Team_Partner/in1_LK1</t>
  </si>
  <si>
    <t>Team_Partner/in2_LK2</t>
  </si>
  <si>
    <t>Team_Partner/in3_LK3</t>
  </si>
  <si>
    <t>Ü40</t>
  </si>
  <si>
    <t>Mustermann, Max</t>
  </si>
  <si>
    <t>Musterfrau, Marie</t>
  </si>
  <si>
    <t>SC Musterhausen e. V.</t>
  </si>
  <si>
    <t>x</t>
  </si>
  <si>
    <t>Einzel_LK</t>
  </si>
  <si>
    <t>Musterjunge, Mäxchen</t>
  </si>
  <si>
    <t>männlich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</si>
</sst>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3" fillId="0" borderId="10" xfId="0" applyFont="1" applyBorder="1"/>
    <xf numFmtId="0" fontId="0" fillId="33" borderId="11" xfId="0" applyFill="1" applyBorder="1"/>
    <xf numFmtId="49" fontId="0" fillId="0" borderId="0" xfId="0" applyNumberFormat="1"/>
    <xf numFmtId="0" fontId="19" fillId="0" borderId="0" xfId="0" applyFont="1"/>
    <xf numFmtId="1" fontId="0" fillId="0" borderId="0" xfId="0" applyNumberFormat="1"/>
    <xf numFmtId="0" fontId="19" fillId="34" borderId="0" xfId="0" applyFont="1" applyFill="1"/>
    <xf numFmtId="0" fontId="19" fillId="35" borderId="0" xfId="0" applyFont="1" applyFill="1"/>
    <xf numFmtId="0" fontId="19" fillId="34" borderId="0" xfId="0" applyFont="1" applyFill="1" applyProtection="1">
      <protection locked="0"/>
    </xf>
    <xf numFmtId="0" fontId="19" fillId="35" borderId="0" xfId="0" applyFont="1" applyFill="1" applyProtection="1">
      <protection locked="0"/>
    </xf>
    <xf numFmtId="0" fontId="19" fillId="0" borderId="0" xfId="0" applyFont="1" applyProtection="1">
      <protection locked="0"/>
    </xf>
    <xf numFmtId="14" fontId="19" fillId="0" borderId="0" xfId="0" applyNumberFormat="1" applyFont="1" applyProtection="1">
      <protection locked="0"/>
    </xf>
    <xf numFmtId="0" fontId="19" fillId="0" borderId="0" xfId="0" applyFont="1" applyProtection="1">
      <protection hidden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40">
    <dxf>
      <numFmt numFmtId="30" formatCode="@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D7F32"/>
      <color rgb="FFC0C0C0"/>
      <color rgb="FFFFD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theme" Target="theme/theme1.xml" /><Relationship Id="rId7" Type="http://schemas.openxmlformats.org/officeDocument/2006/relationships/sheetMetadata" Target="metadata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connections" Target="connections.xml" /><Relationship Id="rId9" Type="http://schemas.openxmlformats.org/officeDocument/2006/relationships/customXml" Target="../customXml/item1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AJ50" totalsRowShown="0" headerRowDxfId="39" dataDxfId="38">
  <autoFilter ref="A1:AJ50" xr:uid="{00000000-0009-0000-0100-000001000000}"/>
  <sortState xmlns:xlrd2="http://schemas.microsoft.com/office/spreadsheetml/2017/richdata2" ref="A2:AA32">
    <sortCondition ref="A1:A32"/>
  </sortState>
  <tableColumns count="36">
    <tableColumn id="33" xr3:uid="{D6882C57-AFA7-4CDE-A426-B5113976FEF6}" name="Name, Vorname" dataDxfId="37"/>
    <tableColumn id="16" xr3:uid="{980B0F3C-9AC3-4DFB-9A96-0D34F0EC90CD}" name="Geburtstag" dataDxfId="36"/>
    <tableColumn id="23" xr3:uid="{B7CDE2FA-2916-4480-9144-01E51D7ED733}" name="Gürtelgrad" dataDxfId="35"/>
    <tableColumn id="22" xr3:uid="{510269FC-51CB-4166-AA21-BCBB9D2E57AA}" name="Geschlecht" dataDxfId="34"/>
    <tableColumn id="2" xr3:uid="{7BF73BD2-8C81-4BCF-8359-C7D0E120890B}" name="Klasse" dataDxfId="33">
      <calculatedColumnFormula>IF(Tabelle1[[#This Row],[Geburtstag]]&lt;&gt;"",INDEX(Tab_Alter[],MATCH(YEAR(Tabelle1[[#This Row],[Geburtstag]]),Tab_Alter[Jahrgang],1),2),"")</calculatedColumnFormula>
    </tableColumn>
    <tableColumn id="15" xr3:uid="{00000000-0010-0000-0000-00000F000000}" name="Einzel_LK" dataDxfId="32">
      <calculatedColumnFormula>IF(Tabelle1[[#This Row],[Gürtelgrad]]&lt;&gt;"",VLOOKUP(Tabelle1[[#This Row],[Gürtelgrad]],Tab_Grad[[Gürtelgrad]:[LK]],2,FALSE),"")</calculatedColumnFormula>
    </tableColumn>
    <tableColumn id="12" xr3:uid="{00000000-0010-0000-0000-00000C000000}" name="Verein" dataDxfId="31"/>
    <tableColumn id="13" xr3:uid="{00000000-0010-0000-0000-00000D000000}" name="PoomsaeEinzel" dataDxfId="30"/>
    <tableColumn id="17" xr3:uid="{00000000-0010-0000-0000-000011000000}" name="PoomsaePaar" dataDxfId="29"/>
    <tableColumn id="1" xr3:uid="{09E0B7E4-DBCF-4830-9EEA-EEBC7CF62F09}" name="Partner/in_Name" dataDxfId="28"/>
    <tableColumn id="5" xr3:uid="{D10FA7F1-BE2F-497E-A664-F466CEE44CCA}" name="Paar_Klasse" dataDxfId="27">
      <calculatedColumnFormula array="1">_xlfn.IFNA(IF(AND(Tabelle1[[#This Row],[Geburtstag]]&lt;&gt;"",Tabelle1[[#This Row],[PoomsaePaar]]="x"),INDEX(Tab_Alter[],MATCH(Paar,Tab_Alter[Jahrgang],1),2),""),"")</calculatedColumnFormula>
    </tableColumn>
    <tableColumn id="66" xr3:uid="{00000000-0010-0000-0000-000042000000}" name="Paar_LK" dataDxfId="26">
      <calculatedColumnFormula array="1">_xlfn.IFNA(IF(Tabelle1[[#This Row],[PoomsaePaar]]="x",VLOOKUP(PaarLK,Tab_Grad[[Gürtelgrad]:[LK]],2,FALSE),""),"")</calculatedColumnFormula>
    </tableColumn>
    <tableColumn id="21" xr3:uid="{00000000-0010-0000-0000-000015000000}" name="PoomsaeTeam" dataDxfId="25"/>
    <tableColumn id="4" xr3:uid="{A7D31736-5E37-46D8-8197-85DB87CD1763}" name="Team_Partner/in2" dataDxfId="24"/>
    <tableColumn id="3" xr3:uid="{270B22BA-1524-47E3-AD6F-7431DDB981A8}" name="Team_Partner/in3" dataDxfId="23"/>
    <tableColumn id="8" xr3:uid="{E5CAB889-B8B3-458C-8A56-F374AD0EC6C2}" name="Team_Klasse" dataDxfId="22">
      <calculatedColumnFormula array="1">_xlfn.IFNA(INDEX(Tab_Alter[],SMALL(Tabelle1[[#This Row],[Team_Partner/in1_Klasse1]:[Team_Partner/in3_Klasse3]],1),2),"")</calculatedColumnFormula>
    </tableColumn>
    <tableColumn id="25" xr3:uid="{00000000-0010-0000-0000-000019000000}" name="Team_LK" dataDxfId="21">
      <calculatedColumnFormula array="1">_xlfn.IFNA(INDEX(Tab_Grad[],LARGE(Tabelle1[[#This Row],[Team_Partner/in1_LK1]:[Team_Partner/in3_LK3]],1),2),"")</calculatedColumnFormula>
    </tableColumn>
    <tableColumn id="39" xr3:uid="{00000000-0010-0000-0000-000027000000}" name="Kick-Hochsprung" dataDxfId="20"/>
    <tableColumn id="41" xr3:uid="{00000000-0010-0000-0000-000029000000}" name="Groesse [cm]" dataDxfId="19"/>
    <tableColumn id="32" xr3:uid="{0DDAE5B2-E057-4CC0-8F80-5068800E20F0}" name="Hochsprung_LK" dataDxfId="18">
      <calculatedColumnFormula>IF(AND(Tabelle1[[#This Row],[Kick-Hochsprung]]="x",Tabelle1[[#This Row],[Groesse '[cm']]]&lt;&gt;""),"LK "&amp;MATCH(Tabelle1[[#This Row],[Groesse '[cm']]],Tab_Groß[Größe],-1)-1,"")</calculatedColumnFormula>
    </tableColumn>
    <tableColumn id="43" xr3:uid="{00000000-0010-0000-0000-00002B000000}" name="Spezialbruchtest" dataDxfId="17"/>
    <tableColumn id="6" xr3:uid="{4973F84D-AE2E-4862-AAFB-905B36551335}" name="Spezialbruchtest_Klasse" dataDxfId="16">
      <calculatedColumnFormula>IF(Tabelle1[[#This Row],[Spezialbruchtest]]="x",Tabelle1[[#This Row],[Klasse]],"")</calculatedColumnFormula>
    </tableColumn>
    <tableColumn id="31" xr3:uid="{85C9825B-13B9-4DD9-BBCF-A3BBDBBAABF2}" name="Spezialbruchtest_LK" dataDxfId="15">
      <calculatedColumnFormula>IF(Tabelle1[[#This Row],[Spezialbruchtest]]="x",VLOOKUP(Tabelle1[[#This Row],[Gürtelgrad]],Tab_Grad[[Gürtelgrad]:[LK]],2,FALSE),"")</calculatedColumnFormula>
    </tableColumn>
    <tableColumn id="50" xr3:uid="{00000000-0010-0000-0000-000032000000}" name="Ilbo Taeryon" dataDxfId="14"/>
    <tableColumn id="53" xr3:uid="{00000000-0010-0000-0000-000035000000}" name="Ilbo_Partner" dataDxfId="13"/>
    <tableColumn id="7" xr3:uid="{E9F9BE2D-C337-4E2B-A223-2150611093F8}" name="Ilbo_Klasse" dataDxfId="12">
      <calculatedColumnFormula array="1">_xlfn.IFNA(IF(AND(Tabelle1[[#This Row],[Geburtstag]]&lt;&gt;"",Tabelle1[[#This Row],[Ilbo Taeryon]]="x"),INDEX(Tab_Alter[],MATCH(Paar,Tab_Alter[Jahrgang],1),2),""),"")</calculatedColumnFormula>
    </tableColumn>
    <tableColumn id="26" xr3:uid="{05FB2BAB-8629-4E8F-9EB3-0CDA6C403503}" name="Ilbo_LK" dataDxfId="11">
      <calculatedColumnFormula array="1">_xlfn.IFNA(IF(Tabelle1[[#This Row],[Ilbo Taeryon]]="x",VLOOKUP(PaarLK,Tab_Grad[[Gürtelgrad]:[LK]],2,FALSE),""),"")</calculatedColumnFormula>
    </tableColumn>
    <tableColumn id="18" xr3:uid="{CFDAEA47-969A-4B92-8CBC-9A3ACD5C3427}" name="Team_Partner/in1_Name1" dataDxfId="10">
      <calculatedColumnFormula>Tabelle1[[#This Row],[Name, Vorname]]</calculatedColumnFormula>
    </tableColumn>
    <tableColumn id="9" xr3:uid="{7DFD4787-7990-4807-899D-5A4C3B1CB996}" name="Team_Partner/in2_Name2" dataDxfId="9">
      <calculatedColumnFormula>Tabelle1[[#This Row],[Team_Partner/in2]]</calculatedColumnFormula>
    </tableColumn>
    <tableColumn id="11" xr3:uid="{BEC9D604-F00E-4D9D-A351-8139FDF68CF7}" name="Team_Partner/in3_Name3" dataDxfId="8">
      <calculatedColumnFormula>Tabelle1[[#This Row],[Team_Partner/in3]]</calculatedColumnFormula>
    </tableColumn>
    <tableColumn id="19" xr3:uid="{69AAAC9E-8811-4FC3-8962-1CF6BA0CA0A4}" name="Team_Partner/in1_Klasse1" dataDxfId="7">
      <calculatedColumnFormula>MATCH(YEAR(Tabelle1[[#This Row],[Geburtstag]]),Tab_Alter[Jahrgang],1)</calculatedColumnFormula>
    </tableColumn>
    <tableColumn id="20" xr3:uid="{84E33851-1F81-471B-A949-0E26F1F66546}" name="Team_Partner/in2_Klasse2" dataDxfId="6">
      <calculatedColumnFormula>MATCH(YEAR(VLOOKUP(Tabelle1[[#This Row],[Team_Partner/in2_Name2]],Tabelle1[[Name, Vorname]:[Geburtstag]],2,FALSE)),Tab_Alter[Jahrgang],1)</calculatedColumnFormula>
    </tableColumn>
    <tableColumn id="24" xr3:uid="{B4EA99EF-DF0A-4380-ADEE-DDD094E54E87}" name="Team_Partner/in3_Klasse3" dataDxfId="5">
      <calculatedColumnFormula>MATCH(YEAR(VLOOKUP(Tabelle1[[#This Row],[Team_Partner/in3_Name3]],Tabelle1[[Name, Vorname]:[Geburtstag]],2,FALSE)),Tab_Alter[Jahrgang],1)</calculatedColumnFormula>
    </tableColumn>
    <tableColumn id="27" xr3:uid="{2F0CD029-5F8B-4DAA-8DDE-A54BC3F8CFB0}" name="Team_Partner/in1_LK1" dataDxfId="4">
      <calculatedColumnFormula>MATCH(Tabelle1[[#This Row],[Gürtelgrad]],Tab_Grad[Gürtelgrad],0)</calculatedColumnFormula>
    </tableColumn>
    <tableColumn id="28" xr3:uid="{7756AFA6-3222-46FC-AE33-D242D0F4F874}" name="Team_Partner/in2_LK2" dataDxfId="3">
      <calculatedColumnFormula>MATCH(VLOOKUP(Tabelle1[[#This Row],[Team_Partner/in2_Name2]],Tabelle1[[Name, Vorname]:[Gürtelgrad]],3,FALSE),Tab_Grad[Gürtelgrad],0)</calculatedColumnFormula>
    </tableColumn>
    <tableColumn id="29" xr3:uid="{B050ED82-0492-45B2-9188-9B56FC1A30B0}" name="Team_Partner/in3_LK3" dataDxfId="2">
      <calculatedColumnFormula>MATCH(VLOOKUP(Tabelle1[[#This Row],[Team_Partner/in3_Name3]],Tabelle1[[Name, Vorname]:[Gürtelgrad]],3,FALSE),Tab_Grad[Gürtelgrad],0)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C1503B-DCF5-4B76-A357-325556BA45DD}" name="Tab_Grad" displayName="Tab_Grad" ref="A1:B20" totalsRowShown="0">
  <autoFilter ref="A1:B20" xr:uid="{BDC1503B-DCF5-4B76-A357-325556BA45DD}"/>
  <sortState xmlns:xlrd2="http://schemas.microsoft.com/office/spreadsheetml/2017/richdata2" ref="A2:B12">
    <sortCondition descending="1" ref="A1:A12"/>
  </sortState>
  <tableColumns count="2">
    <tableColumn id="1" xr3:uid="{B0B62ED1-1EA4-4D30-B3B5-8E7DF975F2ED}" name="Gürtelgrad"/>
    <tableColumn id="2" xr3:uid="{92767D7F-7F49-49F5-BEB9-5FA8870E5906}" name="LK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4CD2B34-06E2-41E6-9891-8927C4E76340}" name="Tab_Groß" displayName="Tab_Groß" ref="D1:F8" totalsRowShown="0">
  <autoFilter ref="D1:F8" xr:uid="{34CD2B34-06E2-41E6-9891-8927C4E76340}"/>
  <sortState xmlns:xlrd2="http://schemas.microsoft.com/office/spreadsheetml/2017/richdata2" ref="D2:E8">
    <sortCondition descending="1" ref="D1:D8"/>
  </sortState>
  <tableColumns count="3">
    <tableColumn id="1" xr3:uid="{995593D5-5B92-45B5-8931-B564126F2CE4}" name="Größe"/>
    <tableColumn id="2" xr3:uid="{5231B952-1D24-4903-82FA-88ACC041DCEF}" name="LK"/>
    <tableColumn id="3" xr3:uid="{524CDF4B-92BB-4161-B5D2-E48E55A9C7CE}" name="Klass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A7983D-2F25-45E3-B74F-F5E33BE54F37}" name="Tab_Alter" displayName="Tab_Alter" ref="H1:I7" totalsRowShown="0">
  <autoFilter ref="H1:I7" xr:uid="{00A7983D-2F25-45E3-B74F-F5E33BE54F37}"/>
  <sortState xmlns:xlrd2="http://schemas.microsoft.com/office/spreadsheetml/2017/richdata2" ref="H2:I7">
    <sortCondition ref="H1:H7"/>
  </sortState>
  <tableColumns count="2">
    <tableColumn id="1" xr3:uid="{66573752-4FE6-4CA4-9655-44423B1C691E}" name="Jahrgang" dataDxfId="1"/>
    <tableColumn id="2" xr3:uid="{72F0C329-B353-4AEF-93DB-DD09DACDD8B3}" name="Altersklass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 /><Relationship Id="rId2" Type="http://schemas.openxmlformats.org/officeDocument/2006/relationships/table" Target="../tables/table2.xml" /><Relationship Id="rId1" Type="http://schemas.openxmlformats.org/officeDocument/2006/relationships/printerSettings" Target="../printerSettings/printerSettings2.bin" /><Relationship Id="rId4" Type="http://schemas.openxmlformats.org/officeDocument/2006/relationships/table" Target="../tables/table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5"/>
  <sheetViews>
    <sheetView tabSelected="1" workbookViewId="0">
      <selection activeCell="B2" sqref="B2"/>
    </sheetView>
  </sheetViews>
  <sheetFormatPr defaultColWidth="10.76171875" defaultRowHeight="15" x14ac:dyDescent="0.2"/>
  <cols>
    <col min="1" max="1" width="25.55859375" customWidth="1"/>
    <col min="2" max="2" width="11.97265625" bestFit="1" customWidth="1"/>
    <col min="3" max="3" width="11.56640625" bestFit="1" customWidth="1"/>
    <col min="4" max="4" width="11.8359375" bestFit="1" customWidth="1"/>
    <col min="5" max="5" width="11.8359375" customWidth="1"/>
    <col min="6" max="6" width="10.4921875" bestFit="1" customWidth="1"/>
    <col min="7" max="7" width="27.7109375" customWidth="1"/>
    <col min="8" max="8" width="15.06640625" bestFit="1" customWidth="1"/>
    <col min="9" max="9" width="13.98828125" bestFit="1" customWidth="1"/>
    <col min="10" max="10" width="25.55859375" customWidth="1"/>
    <col min="11" max="11" width="12.5078125" bestFit="1" customWidth="1"/>
    <col min="12" max="12" width="9.28125" bestFit="1" customWidth="1"/>
    <col min="13" max="13" width="14.796875" bestFit="1" customWidth="1"/>
    <col min="14" max="15" width="25.55859375" customWidth="1"/>
    <col min="16" max="16" width="13.44921875" bestFit="1" customWidth="1"/>
    <col min="17" max="17" width="10.22265625" bestFit="1" customWidth="1"/>
    <col min="18" max="18" width="16.54296875" bestFit="1" customWidth="1"/>
    <col min="19" max="19" width="13.5859375" bestFit="1" customWidth="1"/>
    <col min="20" max="20" width="15.46875" bestFit="1" customWidth="1"/>
    <col min="21" max="21" width="16.41015625" bestFit="1" customWidth="1"/>
    <col min="22" max="22" width="22.46484375" bestFit="1" customWidth="1"/>
    <col min="23" max="23" width="19.234375" bestFit="1" customWidth="1"/>
    <col min="24" max="24" width="13.1796875" bestFit="1" customWidth="1"/>
    <col min="25" max="25" width="25.55859375" customWidth="1"/>
    <col min="26" max="26" width="12.10546875" bestFit="1" customWidth="1"/>
    <col min="27" max="27" width="8.875" bestFit="1" customWidth="1"/>
    <col min="28" max="28" width="12.10546875" hidden="1" customWidth="1"/>
    <col min="29" max="29" width="5.24609375" hidden="1" customWidth="1"/>
    <col min="30" max="30" width="13.046875" hidden="1" customWidth="1"/>
    <col min="31" max="32" width="18.6953125" hidden="1" customWidth="1"/>
    <col min="33" max="33" width="10.89453125" hidden="1" customWidth="1"/>
    <col min="34" max="34" width="7.12890625" hidden="1" customWidth="1"/>
    <col min="35" max="37" width="0" hidden="1" customWidth="1"/>
  </cols>
  <sheetData>
    <row r="1" spans="1:36" x14ac:dyDescent="0.2">
      <c r="A1" t="s">
        <v>55</v>
      </c>
      <c r="B1" t="s">
        <v>37</v>
      </c>
      <c r="C1" t="s">
        <v>7</v>
      </c>
      <c r="D1" t="s">
        <v>6</v>
      </c>
      <c r="E1" t="s">
        <v>17</v>
      </c>
      <c r="F1" t="s">
        <v>77</v>
      </c>
      <c r="G1" t="s">
        <v>0</v>
      </c>
      <c r="H1" t="s">
        <v>1</v>
      </c>
      <c r="I1" s="1" t="s">
        <v>2</v>
      </c>
      <c r="J1" s="1" t="s">
        <v>45</v>
      </c>
      <c r="K1" s="1" t="s">
        <v>44</v>
      </c>
      <c r="L1" s="1" t="s">
        <v>47</v>
      </c>
      <c r="M1" s="1" t="s">
        <v>3</v>
      </c>
      <c r="N1" s="1" t="s">
        <v>50</v>
      </c>
      <c r="O1" s="1" t="s">
        <v>51</v>
      </c>
      <c r="P1" s="1" t="s">
        <v>46</v>
      </c>
      <c r="Q1" s="1" t="s">
        <v>48</v>
      </c>
      <c r="R1" t="s">
        <v>49</v>
      </c>
      <c r="S1" t="s">
        <v>58</v>
      </c>
      <c r="T1" t="s">
        <v>59</v>
      </c>
      <c r="U1" t="s">
        <v>4</v>
      </c>
      <c r="V1" t="s">
        <v>57</v>
      </c>
      <c r="W1" t="s">
        <v>56</v>
      </c>
      <c r="X1" t="s">
        <v>60</v>
      </c>
      <c r="Y1" t="s">
        <v>5</v>
      </c>
      <c r="Z1" t="s">
        <v>62</v>
      </c>
      <c r="AA1" t="s">
        <v>61</v>
      </c>
      <c r="AB1" s="1" t="s">
        <v>63</v>
      </c>
      <c r="AC1" s="1" t="s">
        <v>64</v>
      </c>
      <c r="AD1" s="1" t="s">
        <v>65</v>
      </c>
      <c r="AE1" s="1" t="s">
        <v>66</v>
      </c>
      <c r="AF1" s="1" t="s">
        <v>67</v>
      </c>
      <c r="AG1" s="1" t="s">
        <v>68</v>
      </c>
      <c r="AH1" s="1" t="s">
        <v>69</v>
      </c>
      <c r="AI1" s="1" t="s">
        <v>70</v>
      </c>
      <c r="AJ1" s="1" t="s">
        <v>71</v>
      </c>
    </row>
    <row r="2" spans="1:36" x14ac:dyDescent="0.2">
      <c r="A2" s="10" t="s">
        <v>73</v>
      </c>
      <c r="B2" s="11">
        <v>36800</v>
      </c>
      <c r="C2" s="10" t="s">
        <v>30</v>
      </c>
      <c r="D2" s="10" t="s">
        <v>79</v>
      </c>
      <c r="E2" s="12" t="str">
        <f ca="1">IF(Tabelle1[[#This Row],[Geburtstag]]&lt;&gt;"",INDEX(Tab_Alter[],MATCH(YEAR(Tabelle1[[#This Row],[Geburtstag]]),Tab_Alter[Jahrgang],1),2),"")</f>
        <v>18-40</v>
      </c>
      <c r="F2" s="4" t="str">
        <f ca="1">IF(Tabelle1[[#This Row],[Gürtelgrad]]&lt;&gt;"",VLOOKUP(Tabelle1[[#This Row],[Gürtelgrad]],Tab_Grad[[Gürtelgrad]:[LK]],2,FALSE),"")</f>
        <v>LK 2</v>
      </c>
      <c r="G2" s="10" t="s">
        <v>75</v>
      </c>
      <c r="H2" s="8" t="s">
        <v>76</v>
      </c>
      <c r="I2" s="9" t="s">
        <v>76</v>
      </c>
      <c r="J2" s="9" t="s">
        <v>74</v>
      </c>
      <c r="K2" s="7" t="str" cm="1">
        <f t="array" aca="1" ref="K2" ca="1">_xlfn.IFNA(IF(AND(Tabelle1[[#This Row],[Geburtstag]]&lt;&gt;"",Tabelle1[[#This Row],[PoomsaePaar]]="x"),INDEX(Tab_Alter[],MATCH(Paar,Tab_Alter[Jahrgang],1),2),""),"")</f>
        <v>18-40</v>
      </c>
      <c r="L2" s="7" t="str" cm="1">
        <f t="array" aca="1" ref="L2" ca="1">_xlfn.IFNA(IF(Tabelle1[[#This Row],[PoomsaePaar]]="x",VLOOKUP(PaarLK,Tab_Grad[[Gürtelgrad]:[LK]],2,FALSE),""),"")</f>
        <v>LK 1</v>
      </c>
      <c r="M2" s="8"/>
      <c r="N2" s="8"/>
      <c r="O2" s="8"/>
      <c r="P2" s="6" t="str" cm="1">
        <f t="array" aca="1" ref="P2" ca="1">_xlfn.IFNA(INDEX(Tab_Alter[],SMALL(Tabelle1[[#This Row],[Team_Partner/in1_Klasse1]:[Team_Partner/in3_Klasse3]],1),2),"")</f>
        <v/>
      </c>
      <c r="Q2" s="6" t="str" cm="1">
        <f t="array" aca="1" ref="Q2" ca="1">_xlfn.IFNA(INDEX(Tab_Grad[],LARGE(Tabelle1[[#This Row],[Team_Partner/in1_LK1]:[Team_Partner/in3_LK3]],1),2),"")</f>
        <v/>
      </c>
      <c r="R2" s="9"/>
      <c r="S2" s="9"/>
      <c r="T2" s="7" t="str">
        <f ca="1">IF(AND(Tabelle1[[#This Row],[Kick-Hochsprung]]="x",Tabelle1[[#This Row],[Groesse '[cm']]]&lt;&gt;""),"LK "&amp;MATCH(Tabelle1[[#This Row],[Groesse '[cm']]],Tab_Groß[Größe],-1)-1,"")</f>
        <v/>
      </c>
      <c r="U2" s="8"/>
      <c r="V2" s="6" t="str">
        <f ca="1">IF(Tabelle1[[#This Row],[Spezialbruchtest]]="x",Tabelle1[[#This Row],[Klasse]],"")</f>
        <v/>
      </c>
      <c r="W2" s="6" t="str">
        <f ca="1">IF(Tabelle1[[#This Row],[Spezialbruchtest]]="x",VLOOKUP(Tabelle1[[#This Row],[Gürtelgrad]],Tab_Grad[[Gürtelgrad]:[LK]],2,FALSE),"")</f>
        <v/>
      </c>
      <c r="X2" s="9"/>
      <c r="Y2" s="9"/>
      <c r="Z2" s="7" t="str" cm="1">
        <f t="array" aca="1" ref="Z2" ca="1">_xlfn.IFNA(IF(AND(Tabelle1[[#This Row],[Geburtstag]]&lt;&gt;"",Tabelle1[[#This Row],[Ilbo Taeryon]]="x"),INDEX(Tab_Alter[],MATCH(Paar,Tab_Alter[Jahrgang],1),2),""),"")</f>
        <v/>
      </c>
      <c r="AA2" s="7" t="str" cm="1">
        <f t="array" aca="1" ref="AA2" ca="1">_xlfn.IFNA(IF(Tabelle1[[#This Row],[Ilbo Taeryon]]="x",VLOOKUP(PaarLK,Tab_Grad[[Gürtelgrad]:[LK]],2,FALSE),""),"")</f>
        <v/>
      </c>
      <c r="AB2" s="4" t="str">
        <f ca="1">Tabelle1[[#This Row],[Name, Vorname]]</f>
        <v>Mustermann, Max</v>
      </c>
      <c r="AC2" s="4">
        <f ca="1">Tabelle1[[#This Row],[Team_Partner/in2]]</f>
        <v>0</v>
      </c>
      <c r="AD2" s="4">
        <f ca="1">Tabelle1[[#This Row],[Team_Partner/in3]]</f>
        <v>0</v>
      </c>
      <c r="AE2" s="4">
        <f ca="1">MATCH(YEAR(Tabelle1[[#This Row],[Geburtstag]]),Tab_Alter[Jahrgang],1)</f>
        <v>2</v>
      </c>
      <c r="AF2" s="4" t="e">
        <f ca="1">MATCH(YEAR(VLOOKUP(Tabelle1[[#This Row],[Team_Partner/in2_Name2]],Tabelle1[[Name, Vorname]:[Geburtstag]],2,FALSE)),Tab_Alter[Jahrgang],1)</f>
        <v>#N/A</v>
      </c>
      <c r="AG2" s="4" t="e">
        <f ca="1">MATCH(YEAR(VLOOKUP(Tabelle1[[#This Row],[Team_Partner/in3_Name3]],Tabelle1[[Name, Vorname]:[Geburtstag]],2,FALSE)),Tab_Alter[Jahrgang],1)</f>
        <v>#N/A</v>
      </c>
      <c r="AH2" s="6">
        <f ca="1">MATCH(Tabelle1[[#This Row],[Gürtelgrad]],Tab_Grad[Gürtelgrad],0)</f>
        <v>7</v>
      </c>
      <c r="AI2" s="6" t="e">
        <f ca="1">MATCH(VLOOKUP(Tabelle1[[#This Row],[Team_Partner/in2_Name2]],Tabelle1[[Name, Vorname]:[Gürtelgrad]],3,FALSE),Tab_Grad[Gürtelgrad],0)</f>
        <v>#N/A</v>
      </c>
      <c r="AJ2" s="6" t="e">
        <f ca="1">MATCH(VLOOKUP(Tabelle1[[#This Row],[Team_Partner/in3_Name3]],Tabelle1[[Name, Vorname]:[Gürtelgrad]],3,FALSE),Tab_Grad[Gürtelgrad],0)</f>
        <v>#N/A</v>
      </c>
    </row>
    <row r="3" spans="1:36" x14ac:dyDescent="0.2">
      <c r="A3" s="10" t="s">
        <v>74</v>
      </c>
      <c r="B3" s="11">
        <v>42535</v>
      </c>
      <c r="C3" s="10" t="s">
        <v>35</v>
      </c>
      <c r="D3" s="10" t="s">
        <v>25</v>
      </c>
      <c r="E3" s="12" t="str">
        <f ca="1">IF(Tabelle1[[#This Row],[Geburtstag]]&lt;&gt;"",INDEX(Tab_Alter[],MATCH(YEAR(Tabelle1[[#This Row],[Geburtstag]]),Tab_Alter[Jahrgang],1),2),"")</f>
        <v>8-11</v>
      </c>
      <c r="F3" s="4" t="str">
        <f ca="1">IF(Tabelle1[[#This Row],[Gürtelgrad]]&lt;&gt;"",VLOOKUP(Tabelle1[[#This Row],[Gürtelgrad]],Tab_Grad[[Gürtelgrad]:[LK]],2,FALSE),"")</f>
        <v>LK 1</v>
      </c>
      <c r="G3" s="10" t="s">
        <v>75</v>
      </c>
      <c r="H3" s="8" t="s">
        <v>76</v>
      </c>
      <c r="I3" s="9"/>
      <c r="J3" s="9"/>
      <c r="K3" s="7" t="str" cm="1">
        <f t="array" aca="1" ref="K3" ca="1">_xlfn.IFNA(IF(AND(Tabelle1[[#This Row],[Geburtstag]]&lt;&gt;"",Tabelle1[[#This Row],[PoomsaePaar]]="x"),INDEX(Tab_Alter[],MATCH(Paar,Tab_Alter[Jahrgang],1),2),""),"")</f>
        <v/>
      </c>
      <c r="L3" s="7" t="str" cm="1">
        <f t="array" aca="1" ref="L3" ca="1">_xlfn.IFNA(IF(Tabelle1[[#This Row],[PoomsaePaar]]="x",VLOOKUP(PaarLK,Tab_Grad[[Gürtelgrad]:[LK]],2,FALSE),""),"")</f>
        <v/>
      </c>
      <c r="M3" s="8" t="s">
        <v>76</v>
      </c>
      <c r="N3" s="8" t="s">
        <v>73</v>
      </c>
      <c r="O3" s="8" t="s">
        <v>78</v>
      </c>
      <c r="P3" s="6" t="str" cm="1">
        <f t="array" aca="1" ref="P3" ca="1">_xlfn.IFNA(INDEX(Tab_Alter[],SMALL(Tabelle1[[#This Row],[Team_Partner/in1_Klasse1]:[Team_Partner/in3_Klasse3]],1),2),"")</f>
        <v>18-40</v>
      </c>
      <c r="Q3" s="6" t="str" cm="1">
        <f t="array" aca="1" ref="Q3" ca="1">_xlfn.IFNA(INDEX(Tab_Grad[],LARGE(Tabelle1[[#This Row],[Team_Partner/in1_LK1]:[Team_Partner/in3_LK3]],1),2),"")</f>
        <v>LK 1</v>
      </c>
      <c r="R3" s="9"/>
      <c r="S3" s="9"/>
      <c r="T3" s="7" t="str">
        <f ca="1">IF(AND(Tabelle1[[#This Row],[Kick-Hochsprung]]="x",Tabelle1[[#This Row],[Groesse '[cm']]]&lt;&gt;""),"LK "&amp;MATCH(Tabelle1[[#This Row],[Groesse '[cm']]],Tab_Groß[Größe],-1)-1,"")</f>
        <v/>
      </c>
      <c r="U3" s="8"/>
      <c r="V3" s="6" t="str">
        <f ca="1">IF(Tabelle1[[#This Row],[Spezialbruchtest]]="x",Tabelle1[[#This Row],[Klasse]],"")</f>
        <v/>
      </c>
      <c r="W3" s="6" t="str">
        <f ca="1">IF(Tabelle1[[#This Row],[Spezialbruchtest]]="x",VLOOKUP(Tabelle1[[#This Row],[Gürtelgrad]],Tab_Grad[[Gürtelgrad]:[LK]],2,FALSE),"")</f>
        <v/>
      </c>
      <c r="X3" s="9"/>
      <c r="Y3" s="9"/>
      <c r="Z3" s="7" t="str" cm="1">
        <f t="array" aca="1" ref="Z3" ca="1">_xlfn.IFNA(IF(AND(Tabelle1[[#This Row],[Geburtstag]]&lt;&gt;"",Tabelle1[[#This Row],[Ilbo Taeryon]]="x"),INDEX(Tab_Alter[],MATCH(Paar,Tab_Alter[Jahrgang],1),2),""),"")</f>
        <v/>
      </c>
      <c r="AA3" s="7" t="str" cm="1">
        <f t="array" aca="1" ref="AA3" ca="1">_xlfn.IFNA(IF(Tabelle1[[#This Row],[Ilbo Taeryon]]="x",VLOOKUP(PaarLK,Tab_Grad[[Gürtelgrad]:[LK]],2,FALSE),""),"")</f>
        <v/>
      </c>
      <c r="AB3" s="4" t="str">
        <f ca="1">Tabelle1[[#This Row],[Name, Vorname]]</f>
        <v>Musterfrau, Marie</v>
      </c>
      <c r="AC3" s="4" t="str">
        <f ca="1">Tabelle1[[#This Row],[Team_Partner/in2]]</f>
        <v>Mustermann, Max</v>
      </c>
      <c r="AD3" s="4" t="str">
        <f ca="1">Tabelle1[[#This Row],[Team_Partner/in3]]</f>
        <v>Musterjunge, Mäxchen</v>
      </c>
      <c r="AE3" s="4">
        <f ca="1">MATCH(YEAR(Tabelle1[[#This Row],[Geburtstag]]),Tab_Alter[Jahrgang],1)</f>
        <v>5</v>
      </c>
      <c r="AF3" s="4">
        <f ca="1">MATCH(YEAR(VLOOKUP(Tabelle1[[#This Row],[Team_Partner/in2_Name2]],Tabelle1[[Name, Vorname]:[Geburtstag]],2,FALSE)),Tab_Alter[Jahrgang],1)</f>
        <v>2</v>
      </c>
      <c r="AG3" s="4">
        <f ca="1">MATCH(YEAR(VLOOKUP(Tabelle1[[#This Row],[Team_Partner/in3_Name3]],Tabelle1[[Name, Vorname]:[Geburtstag]],2,FALSE)),Tab_Alter[Jahrgang],1)</f>
        <v>6</v>
      </c>
      <c r="AH3" s="4">
        <f ca="1">MATCH(Tabelle1[[#This Row],[Gürtelgrad]],Tab_Grad[Gürtelgrad],0)</f>
        <v>12</v>
      </c>
      <c r="AI3" s="4">
        <f ca="1">MATCH(VLOOKUP(Tabelle1[[#This Row],[Team_Partner/in2_Name2]],Tabelle1[[Name, Vorname]:[Gürtelgrad]],3,FALSE),Tab_Grad[Gürtelgrad],0)</f>
        <v>7</v>
      </c>
      <c r="AJ3" s="4">
        <f ca="1">MATCH(VLOOKUP(Tabelle1[[#This Row],[Team_Partner/in3_Name3]],Tabelle1[[Name, Vorname]:[Gürtelgrad]],3,FALSE),Tab_Grad[Gürtelgrad],0)</f>
        <v>3</v>
      </c>
    </row>
    <row r="4" spans="1:36" x14ac:dyDescent="0.2">
      <c r="A4" s="10" t="s">
        <v>78</v>
      </c>
      <c r="B4" s="11">
        <v>43009</v>
      </c>
      <c r="C4" s="10" t="s">
        <v>24</v>
      </c>
      <c r="D4" s="10" t="s">
        <v>79</v>
      </c>
      <c r="E4" s="12" t="str">
        <f ca="1">IF(Tabelle1[[#This Row],[Geburtstag]]&lt;&gt;"",INDEX(Tab_Alter[],MATCH(YEAR(Tabelle1[[#This Row],[Geburtstag]]),Tab_Alter[Jahrgang],1),2),"")</f>
        <v>U8</v>
      </c>
      <c r="F4" s="4" t="str">
        <f ca="1">IF(Tabelle1[[#This Row],[Gürtelgrad]]&lt;&gt;"",VLOOKUP(Tabelle1[[#This Row],[Gürtelgrad]],Tab_Grad[[Gürtelgrad]:[LK]],2,FALSE),"")</f>
        <v>LK 3</v>
      </c>
      <c r="G4" s="10" t="s">
        <v>75</v>
      </c>
      <c r="H4" s="8" t="s">
        <v>76</v>
      </c>
      <c r="I4" s="9"/>
      <c r="J4" s="9"/>
      <c r="K4" s="7" t="str" cm="1">
        <f t="array" aca="1" ref="K4" ca="1">_xlfn.IFNA(IF(AND(Tabelle1[[#This Row],[Geburtstag]]&lt;&gt;"",Tabelle1[[#This Row],[PoomsaePaar]]="x"),INDEX(Tab_Alter[],MATCH(Paar,Tab_Alter[Jahrgang],1),2),""),"")</f>
        <v/>
      </c>
      <c r="L4" s="7" t="str" cm="1">
        <f t="array" aca="1" ref="L4" ca="1">_xlfn.IFNA(IF(Tabelle1[[#This Row],[PoomsaePaar]]="x",VLOOKUP(PaarLK,Tab_Grad[[Gürtelgrad]:[LK]],2,FALSE),""),"")</f>
        <v/>
      </c>
      <c r="M4" s="8"/>
      <c r="N4" s="8"/>
      <c r="O4" s="8"/>
      <c r="P4" s="6" t="str" cm="1">
        <f t="array" aca="1" ref="P4" ca="1">_xlfn.IFNA(INDEX(Tab_Alter[],SMALL(Tabelle1[[#This Row],[Team_Partner/in1_Klasse1]:[Team_Partner/in3_Klasse3]],1),2),"")</f>
        <v/>
      </c>
      <c r="Q4" s="6" t="str" cm="1">
        <f t="array" aca="1" ref="Q4" ca="1">_xlfn.IFNA(INDEX(Tab_Grad[],LARGE(Tabelle1[[#This Row],[Team_Partner/in1_LK1]:[Team_Partner/in3_LK3]],1),2),"")</f>
        <v/>
      </c>
      <c r="R4" s="9" t="s">
        <v>76</v>
      </c>
      <c r="S4" s="9">
        <v>144</v>
      </c>
      <c r="T4" s="7" t="str">
        <f ca="1">IF(AND(Tabelle1[[#This Row],[Kick-Hochsprung]]="x",Tabelle1[[#This Row],[Groesse '[cm']]]&lt;&gt;""),"LK "&amp;MATCH(Tabelle1[[#This Row],[Groesse '[cm']]],Tab_Groß[Größe],-1)-1,"")</f>
        <v>LK 5</v>
      </c>
      <c r="U4" s="8" t="s">
        <v>76</v>
      </c>
      <c r="V4" s="6" t="str">
        <f ca="1">IF(Tabelle1[[#This Row],[Spezialbruchtest]]="x",Tabelle1[[#This Row],[Klasse]],"")</f>
        <v>U8</v>
      </c>
      <c r="W4" s="6" t="str">
        <f ca="1">IF(Tabelle1[[#This Row],[Spezialbruchtest]]="x",VLOOKUP(Tabelle1[[#This Row],[Gürtelgrad]],Tab_Grad[[Gürtelgrad]:[LK]],2,FALSE),"")</f>
        <v>LK 3</v>
      </c>
      <c r="X4" s="9" t="s">
        <v>76</v>
      </c>
      <c r="Y4" s="9" t="s">
        <v>74</v>
      </c>
      <c r="Z4" s="7" t="str" cm="1">
        <f t="array" aca="1" ref="Z4" ca="1">_xlfn.IFNA(IF(AND(Tabelle1[[#This Row],[Geburtstag]]&lt;&gt;"",Tabelle1[[#This Row],[Ilbo Taeryon]]="x"),INDEX(Tab_Alter[],MATCH(Paar,Tab_Alter[Jahrgang],1),2),""),"")</f>
        <v>8-11</v>
      </c>
      <c r="AA4" s="7" t="str" cm="1">
        <f t="array" aca="1" ref="AA4" ca="1">_xlfn.IFNA(IF(Tabelle1[[#This Row],[Ilbo Taeryon]]="x",VLOOKUP(PaarLK,Tab_Grad[[Gürtelgrad]:[LK]],2,FALSE),""),"")</f>
        <v>LK 1</v>
      </c>
      <c r="AB4" s="4" t="str">
        <f ca="1">Tabelle1[[#This Row],[Name, Vorname]]</f>
        <v>Musterjunge, Mäxchen</v>
      </c>
      <c r="AC4" s="4">
        <f ca="1">Tabelle1[[#This Row],[Team_Partner/in2]]</f>
        <v>0</v>
      </c>
      <c r="AD4" s="4">
        <f ca="1">Tabelle1[[#This Row],[Team_Partner/in3]]</f>
        <v>0</v>
      </c>
      <c r="AE4" s="4">
        <f ca="1">MATCH(YEAR(Tabelle1[[#This Row],[Geburtstag]]),Tab_Alter[Jahrgang],1)</f>
        <v>6</v>
      </c>
      <c r="AF4" s="4" t="e">
        <f ca="1">MATCH(YEAR(VLOOKUP(Tabelle1[[#This Row],[Team_Partner/in2_Name2]],Tabelle1[[Name, Vorname]:[Geburtstag]],2,FALSE)),Tab_Alter[Jahrgang],1)</f>
        <v>#N/A</v>
      </c>
      <c r="AG4" s="4" t="e">
        <f ca="1">MATCH(YEAR(VLOOKUP(Tabelle1[[#This Row],[Team_Partner/in3_Name3]],Tabelle1[[Name, Vorname]:[Geburtstag]],2,FALSE)),Tab_Alter[Jahrgang],1)</f>
        <v>#N/A</v>
      </c>
      <c r="AH4" s="4">
        <f ca="1">MATCH(Tabelle1[[#This Row],[Gürtelgrad]],Tab_Grad[Gürtelgrad],0)</f>
        <v>3</v>
      </c>
      <c r="AI4" s="4" t="e">
        <f ca="1">MATCH(VLOOKUP(Tabelle1[[#This Row],[Team_Partner/in2_Name2]],Tabelle1[[Name, Vorname]:[Gürtelgrad]],3,FALSE),Tab_Grad[Gürtelgrad],0)</f>
        <v>#N/A</v>
      </c>
      <c r="AJ4" s="4" t="e">
        <f ca="1">MATCH(VLOOKUP(Tabelle1[[#This Row],[Team_Partner/in3_Name3]],Tabelle1[[Name, Vorname]:[Gürtelgrad]],3,FALSE),Tab_Grad[Gürtelgrad],0)</f>
        <v>#N/A</v>
      </c>
    </row>
    <row r="5" spans="1:36" x14ac:dyDescent="0.2">
      <c r="A5" s="10"/>
      <c r="B5" s="11"/>
      <c r="C5" s="10"/>
      <c r="D5" s="10"/>
      <c r="E5" s="12" t="str">
        <f ca="1">IF(Tabelle1[[#This Row],[Geburtstag]]&lt;&gt;"",INDEX(Tab_Alter[],MATCH(YEAR(Tabelle1[[#This Row],[Geburtstag]]),Tab_Alter[Jahrgang],1),2),"")</f>
        <v/>
      </c>
      <c r="F5" s="4" t="str">
        <f ca="1">IF(Tabelle1[[#This Row],[Gürtelgrad]]&lt;&gt;"",VLOOKUP(Tabelle1[[#This Row],[Gürtelgrad]],Tab_Grad[[Gürtelgrad]:[LK]],2,FALSE),"")</f>
        <v/>
      </c>
      <c r="G5" s="10"/>
      <c r="H5" s="8"/>
      <c r="I5" s="9"/>
      <c r="J5" s="9"/>
      <c r="K5" s="7" t="str" cm="1">
        <f t="array" aca="1" ref="K5" ca="1">_xlfn.IFNA(IF(AND(Tabelle1[[#This Row],[Geburtstag]]&lt;&gt;"",Tabelle1[[#This Row],[PoomsaePaar]]="x"),INDEX(Tab_Alter[],MATCH(Paar,Tab_Alter[Jahrgang],1),2),""),"")</f>
        <v/>
      </c>
      <c r="L5" s="7" t="str" cm="1">
        <f t="array" aca="1" ref="L5" ca="1">_xlfn.IFNA(IF(Tabelle1[[#This Row],[PoomsaePaar]]="x",VLOOKUP(PaarLK,Tab_Grad[[Gürtelgrad]:[LK]],2,FALSE),""),"")</f>
        <v/>
      </c>
      <c r="M5" s="8"/>
      <c r="N5" s="8"/>
      <c r="O5" s="8"/>
      <c r="P5" s="6" t="str" cm="1">
        <f t="array" aca="1" ref="P5" ca="1">_xlfn.IFNA(INDEX(Tab_Alter[],SMALL(Tabelle1[[#This Row],[Team_Partner/in1_Klasse1]:[Team_Partner/in3_Klasse3]],1),2),"")</f>
        <v/>
      </c>
      <c r="Q5" s="6" t="str" cm="1">
        <f t="array" aca="1" ref="Q5" ca="1">_xlfn.IFNA(INDEX(Tab_Grad[],LARGE(Tabelle1[[#This Row],[Team_Partner/in1_LK1]:[Team_Partner/in3_LK3]],1),2),"")</f>
        <v/>
      </c>
      <c r="R5" s="9"/>
      <c r="S5" s="9"/>
      <c r="T5" s="7" t="str">
        <f ca="1">IF(AND(Tabelle1[[#This Row],[Kick-Hochsprung]]="x",Tabelle1[[#This Row],[Groesse '[cm']]]&lt;&gt;""),"LK "&amp;MATCH(Tabelle1[[#This Row],[Groesse '[cm']]],Tab_Groß[Größe],-1)-1,"")</f>
        <v/>
      </c>
      <c r="U5" s="8"/>
      <c r="V5" s="6" t="str">
        <f ca="1">IF(Tabelle1[[#This Row],[Spezialbruchtest]]="x",Tabelle1[[#This Row],[Klasse]],"")</f>
        <v/>
      </c>
      <c r="W5" s="6" t="str">
        <f ca="1">IF(Tabelle1[[#This Row],[Spezialbruchtest]]="x",VLOOKUP(Tabelle1[[#This Row],[Gürtelgrad]],Tab_Grad[[Gürtelgrad]:[LK]],2,FALSE),"")</f>
        <v/>
      </c>
      <c r="X5" s="9"/>
      <c r="Y5" s="9"/>
      <c r="Z5" s="7" t="str" cm="1">
        <f t="array" aca="1" ref="Z5" ca="1">_xlfn.IFNA(IF(AND(Tabelle1[[#This Row],[Geburtstag]]&lt;&gt;"",Tabelle1[[#This Row],[Ilbo Taeryon]]="x"),INDEX(Tab_Alter[],MATCH(Paar,Tab_Alter[Jahrgang],1),2),""),"")</f>
        <v/>
      </c>
      <c r="AA5" s="7" t="str" cm="1">
        <f t="array" aca="1" ref="AA5" ca="1">_xlfn.IFNA(IF(Tabelle1[[#This Row],[Ilbo Taeryon]]="x",VLOOKUP(PaarLK,Tab_Grad[[Gürtelgrad]:[LK]],2,FALSE),""),"")</f>
        <v/>
      </c>
      <c r="AB5" s="4">
        <f ca="1">Tabelle1[[#This Row],[Name, Vorname]]</f>
        <v>0</v>
      </c>
      <c r="AC5" s="4">
        <f ca="1">Tabelle1[[#This Row],[Team_Partner/in2]]</f>
        <v>0</v>
      </c>
      <c r="AD5" s="4">
        <f ca="1">Tabelle1[[#This Row],[Team_Partner/in3]]</f>
        <v>0</v>
      </c>
      <c r="AE5" s="4" t="e">
        <f ca="1">MATCH(YEAR(Tabelle1[[#This Row],[Geburtstag]]),Tab_Alter[Jahrgang],1)</f>
        <v>#N/A</v>
      </c>
      <c r="AF5" s="4" t="e">
        <f ca="1">MATCH(YEAR(VLOOKUP(Tabelle1[[#This Row],[Team_Partner/in2_Name2]],Tabelle1[[Name, Vorname]:[Geburtstag]],2,FALSE)),Tab_Alter[Jahrgang],1)</f>
        <v>#N/A</v>
      </c>
      <c r="AG5" s="4" t="e">
        <f ca="1">MATCH(YEAR(VLOOKUP(Tabelle1[[#This Row],[Team_Partner/in3_Name3]],Tabelle1[[Name, Vorname]:[Geburtstag]],2,FALSE)),Tab_Alter[Jahrgang],1)</f>
        <v>#N/A</v>
      </c>
      <c r="AH5" s="4" t="e">
        <f ca="1">MATCH(Tabelle1[[#This Row],[Gürtelgrad]],Tab_Grad[Gürtelgrad],0)</f>
        <v>#N/A</v>
      </c>
      <c r="AI5" s="4" t="e">
        <f ca="1">MATCH(VLOOKUP(Tabelle1[[#This Row],[Team_Partner/in2_Name2]],Tabelle1[[Name, Vorname]:[Gürtelgrad]],3,FALSE),Tab_Grad[Gürtelgrad],0)</f>
        <v>#N/A</v>
      </c>
      <c r="AJ5" s="4" t="e">
        <f ca="1">MATCH(VLOOKUP(Tabelle1[[#This Row],[Team_Partner/in3_Name3]],Tabelle1[[Name, Vorname]:[Gürtelgrad]],3,FALSE),Tab_Grad[Gürtelgrad],0)</f>
        <v>#N/A</v>
      </c>
    </row>
    <row r="6" spans="1:36" x14ac:dyDescent="0.2">
      <c r="A6" s="10"/>
      <c r="B6" s="11"/>
      <c r="C6" s="10"/>
      <c r="D6" s="10"/>
      <c r="E6" s="12" t="str">
        <f ca="1">IF(Tabelle1[[#This Row],[Geburtstag]]&lt;&gt;"",INDEX(Tab_Alter[],MATCH(YEAR(Tabelle1[[#This Row],[Geburtstag]]),Tab_Alter[Jahrgang],1),2),"")</f>
        <v/>
      </c>
      <c r="F6" s="4" t="str">
        <f ca="1">IF(Tabelle1[[#This Row],[Gürtelgrad]]&lt;&gt;"",VLOOKUP(Tabelle1[[#This Row],[Gürtelgrad]],Tab_Grad[[Gürtelgrad]:[LK]],2,FALSE),"")</f>
        <v/>
      </c>
      <c r="G6" s="10"/>
      <c r="H6" s="8"/>
      <c r="I6" s="9"/>
      <c r="J6" s="9"/>
      <c r="K6" s="7" t="str" cm="1">
        <f t="array" aca="1" ref="K6" ca="1">_xlfn.IFNA(IF(AND(Tabelle1[[#This Row],[Geburtstag]]&lt;&gt;"",Tabelle1[[#This Row],[PoomsaePaar]]="x"),INDEX(Tab_Alter[],MATCH(Paar,Tab_Alter[Jahrgang],1),2),""),"")</f>
        <v/>
      </c>
      <c r="L6" s="7" t="str" cm="1">
        <f t="array" aca="1" ref="L6" ca="1">_xlfn.IFNA(IF(Tabelle1[[#This Row],[PoomsaePaar]]="x",VLOOKUP(PaarLK,Tab_Grad[[Gürtelgrad]:[LK]],2,FALSE),""),"")</f>
        <v/>
      </c>
      <c r="M6" s="8"/>
      <c r="N6" s="8"/>
      <c r="O6" s="8"/>
      <c r="P6" s="6" t="str" cm="1">
        <f t="array" aca="1" ref="P6" ca="1">_xlfn.IFNA(INDEX(Tab_Alter[],SMALL(Tabelle1[[#This Row],[Team_Partner/in1_Klasse1]:[Team_Partner/in3_Klasse3]],1),2),"")</f>
        <v/>
      </c>
      <c r="Q6" s="6" t="str" cm="1">
        <f t="array" aca="1" ref="Q6" ca="1">_xlfn.IFNA(INDEX(Tab_Grad[],LARGE(Tabelle1[[#This Row],[Team_Partner/in1_LK1]:[Team_Partner/in3_LK3]],1),2),"")</f>
        <v/>
      </c>
      <c r="R6" s="9"/>
      <c r="S6" s="9"/>
      <c r="T6" s="7" t="str">
        <f ca="1">IF(AND(Tabelle1[[#This Row],[Kick-Hochsprung]]="x",Tabelle1[[#This Row],[Groesse '[cm']]]&lt;&gt;""),"LK "&amp;MATCH(Tabelle1[[#This Row],[Groesse '[cm']]],Tab_Groß[Größe],-1)-1,"")</f>
        <v/>
      </c>
      <c r="U6" s="8"/>
      <c r="V6" s="6" t="str">
        <f ca="1">IF(Tabelle1[[#This Row],[Spezialbruchtest]]="x",Tabelle1[[#This Row],[Klasse]],"")</f>
        <v/>
      </c>
      <c r="W6" s="6" t="str">
        <f ca="1">IF(Tabelle1[[#This Row],[Spezialbruchtest]]="x",VLOOKUP(Tabelle1[[#This Row],[Gürtelgrad]],Tab_Grad[[Gürtelgrad]:[LK]],2,FALSE),"")</f>
        <v/>
      </c>
      <c r="X6" s="9"/>
      <c r="Y6" s="9"/>
      <c r="Z6" s="7" t="str" cm="1">
        <f t="array" aca="1" ref="Z6" ca="1">_xlfn.IFNA(IF(AND(Tabelle1[[#This Row],[Geburtstag]]&lt;&gt;"",Tabelle1[[#This Row],[Ilbo Taeryon]]="x"),INDEX(Tab_Alter[],MATCH(Paar,Tab_Alter[Jahrgang],1),2),""),"")</f>
        <v/>
      </c>
      <c r="AA6" s="7" t="str" cm="1">
        <f t="array" aca="1" ref="AA6" ca="1">_xlfn.IFNA(IF(Tabelle1[[#This Row],[Ilbo Taeryon]]="x",VLOOKUP(PaarLK,Tab_Grad[[Gürtelgrad]:[LK]],2,FALSE),""),"")</f>
        <v/>
      </c>
      <c r="AB6" s="4">
        <f ca="1">Tabelle1[[#This Row],[Name, Vorname]]</f>
        <v>0</v>
      </c>
      <c r="AC6" s="4">
        <f ca="1">Tabelle1[[#This Row],[Team_Partner/in2]]</f>
        <v>0</v>
      </c>
      <c r="AD6" s="4">
        <f ca="1">Tabelle1[[#This Row],[Team_Partner/in3]]</f>
        <v>0</v>
      </c>
      <c r="AE6" s="4" t="e">
        <f ca="1">MATCH(YEAR(Tabelle1[[#This Row],[Geburtstag]]),Tab_Alter[Jahrgang],1)</f>
        <v>#N/A</v>
      </c>
      <c r="AF6" s="4" t="e">
        <f ca="1">MATCH(YEAR(VLOOKUP(Tabelle1[[#This Row],[Team_Partner/in2_Name2]],Tabelle1[[Name, Vorname]:[Geburtstag]],2,FALSE)),Tab_Alter[Jahrgang],1)</f>
        <v>#N/A</v>
      </c>
      <c r="AG6" s="4" t="e">
        <f ca="1">MATCH(YEAR(VLOOKUP(Tabelle1[[#This Row],[Team_Partner/in3_Name3]],Tabelle1[[Name, Vorname]:[Geburtstag]],2,FALSE)),Tab_Alter[Jahrgang],1)</f>
        <v>#N/A</v>
      </c>
      <c r="AH6" s="4" t="e">
        <f ca="1">MATCH(Tabelle1[[#This Row],[Gürtelgrad]],Tab_Grad[Gürtelgrad],0)</f>
        <v>#N/A</v>
      </c>
      <c r="AI6" s="4" t="e">
        <f ca="1">MATCH(VLOOKUP(Tabelle1[[#This Row],[Team_Partner/in2_Name2]],Tabelle1[[Name, Vorname]:[Gürtelgrad]],3,FALSE),Tab_Grad[Gürtelgrad],0)</f>
        <v>#N/A</v>
      </c>
      <c r="AJ6" s="4" t="e">
        <f ca="1">MATCH(VLOOKUP(Tabelle1[[#This Row],[Team_Partner/in3_Name3]],Tabelle1[[Name, Vorname]:[Gürtelgrad]],3,FALSE),Tab_Grad[Gürtelgrad],0)</f>
        <v>#N/A</v>
      </c>
    </row>
    <row r="7" spans="1:36" x14ac:dyDescent="0.2">
      <c r="A7" s="10"/>
      <c r="B7" s="11"/>
      <c r="C7" s="10"/>
      <c r="D7" s="10"/>
      <c r="E7" s="12" t="str">
        <f ca="1">IF(Tabelle1[[#This Row],[Geburtstag]]&lt;&gt;"",INDEX(Tab_Alter[],MATCH(YEAR(Tabelle1[[#This Row],[Geburtstag]]),Tab_Alter[Jahrgang],1),2),"")</f>
        <v/>
      </c>
      <c r="F7" s="4" t="str">
        <f ca="1">IF(Tabelle1[[#This Row],[Gürtelgrad]]&lt;&gt;"",VLOOKUP(Tabelle1[[#This Row],[Gürtelgrad]],Tab_Grad[[Gürtelgrad]:[LK]],2,FALSE),"")</f>
        <v/>
      </c>
      <c r="G7" s="10"/>
      <c r="H7" s="8"/>
      <c r="I7" s="9"/>
      <c r="J7" s="9"/>
      <c r="K7" s="7" t="str" cm="1">
        <f t="array" aca="1" ref="K7" ca="1">_xlfn.IFNA(IF(AND(Tabelle1[[#This Row],[Geburtstag]]&lt;&gt;"",Tabelle1[[#This Row],[PoomsaePaar]]="x"),INDEX(Tab_Alter[],MATCH(Paar,Tab_Alter[Jahrgang],1),2),""),"")</f>
        <v/>
      </c>
      <c r="L7" s="7" t="str" cm="1">
        <f t="array" aca="1" ref="L7" ca="1">_xlfn.IFNA(IF(Tabelle1[[#This Row],[PoomsaePaar]]="x",VLOOKUP(PaarLK,Tab_Grad[[Gürtelgrad]:[LK]],2,FALSE),""),"")</f>
        <v/>
      </c>
      <c r="M7" s="8"/>
      <c r="N7" s="8"/>
      <c r="O7" s="8"/>
      <c r="P7" s="6" t="str" cm="1">
        <f t="array" aca="1" ref="P7" ca="1">_xlfn.IFNA(INDEX(Tab_Alter[],SMALL(Tabelle1[[#This Row],[Team_Partner/in1_Klasse1]:[Team_Partner/in3_Klasse3]],1),2),"")</f>
        <v/>
      </c>
      <c r="Q7" s="6" t="str" cm="1">
        <f t="array" aca="1" ref="Q7" ca="1">_xlfn.IFNA(INDEX(Tab_Grad[],LARGE(Tabelle1[[#This Row],[Team_Partner/in1_LK1]:[Team_Partner/in3_LK3]],1),2),"")</f>
        <v/>
      </c>
      <c r="R7" s="9"/>
      <c r="S7" s="9"/>
      <c r="T7" s="7" t="str">
        <f ca="1">IF(AND(Tabelle1[[#This Row],[Kick-Hochsprung]]="x",Tabelle1[[#This Row],[Groesse '[cm']]]&lt;&gt;""),"LK "&amp;MATCH(Tabelle1[[#This Row],[Groesse '[cm']]],Tab_Groß[Größe],-1)-1,"")</f>
        <v/>
      </c>
      <c r="U7" s="8"/>
      <c r="V7" s="6" t="str">
        <f ca="1">IF(Tabelle1[[#This Row],[Spezialbruchtest]]="x",Tabelle1[[#This Row],[Klasse]],"")</f>
        <v/>
      </c>
      <c r="W7" s="6" t="str">
        <f ca="1">IF(Tabelle1[[#This Row],[Spezialbruchtest]]="x",VLOOKUP(Tabelle1[[#This Row],[Gürtelgrad]],Tab_Grad[[Gürtelgrad]:[LK]],2,FALSE),"")</f>
        <v/>
      </c>
      <c r="X7" s="9"/>
      <c r="Y7" s="9"/>
      <c r="Z7" s="7" t="str" cm="1">
        <f t="array" aca="1" ref="Z7" ca="1">_xlfn.IFNA(IF(AND(Tabelle1[[#This Row],[Geburtstag]]&lt;&gt;"",Tabelle1[[#This Row],[Ilbo Taeryon]]="x"),INDEX(Tab_Alter[],MATCH(Paar,Tab_Alter[Jahrgang],1),2),""),"")</f>
        <v/>
      </c>
      <c r="AA7" s="7" t="str" cm="1">
        <f t="array" aca="1" ref="AA7" ca="1">_xlfn.IFNA(IF(Tabelle1[[#This Row],[Ilbo Taeryon]]="x",VLOOKUP(PaarLK,Tab_Grad[[Gürtelgrad]:[LK]],2,FALSE),""),"")</f>
        <v/>
      </c>
      <c r="AB7" s="4">
        <f ca="1">Tabelle1[[#This Row],[Name, Vorname]]</f>
        <v>0</v>
      </c>
      <c r="AC7" s="4">
        <f ca="1">Tabelle1[[#This Row],[Team_Partner/in2]]</f>
        <v>0</v>
      </c>
      <c r="AD7" s="4">
        <f ca="1">Tabelle1[[#This Row],[Team_Partner/in3]]</f>
        <v>0</v>
      </c>
      <c r="AE7" s="4" t="e">
        <f ca="1">MATCH(YEAR(Tabelle1[[#This Row],[Geburtstag]]),Tab_Alter[Jahrgang],1)</f>
        <v>#N/A</v>
      </c>
      <c r="AF7" s="4" t="e">
        <f ca="1">MATCH(YEAR(VLOOKUP(Tabelle1[[#This Row],[Team_Partner/in2_Name2]],Tabelle1[[Name, Vorname]:[Geburtstag]],2,FALSE)),Tab_Alter[Jahrgang],1)</f>
        <v>#N/A</v>
      </c>
      <c r="AG7" s="4" t="e">
        <f ca="1">MATCH(YEAR(VLOOKUP(Tabelle1[[#This Row],[Team_Partner/in3_Name3]],Tabelle1[[Name, Vorname]:[Geburtstag]],2,FALSE)),Tab_Alter[Jahrgang],1)</f>
        <v>#N/A</v>
      </c>
      <c r="AH7" s="4" t="e">
        <f ca="1">MATCH(Tabelle1[[#This Row],[Gürtelgrad]],Tab_Grad[Gürtelgrad],0)</f>
        <v>#N/A</v>
      </c>
      <c r="AI7" s="4" t="e">
        <f ca="1">MATCH(VLOOKUP(Tabelle1[[#This Row],[Team_Partner/in2_Name2]],Tabelle1[[Name, Vorname]:[Gürtelgrad]],3,FALSE),Tab_Grad[Gürtelgrad],0)</f>
        <v>#N/A</v>
      </c>
      <c r="AJ7" s="4" t="e">
        <f ca="1">MATCH(VLOOKUP(Tabelle1[[#This Row],[Team_Partner/in3_Name3]],Tabelle1[[Name, Vorname]:[Gürtelgrad]],3,FALSE),Tab_Grad[Gürtelgrad],0)</f>
        <v>#N/A</v>
      </c>
    </row>
    <row r="8" spans="1:36" x14ac:dyDescent="0.2">
      <c r="A8" s="10"/>
      <c r="B8" s="11"/>
      <c r="C8" s="10"/>
      <c r="D8" s="10"/>
      <c r="E8" s="12" t="str">
        <f ca="1">IF(Tabelle1[[#This Row],[Geburtstag]]&lt;&gt;"",INDEX(Tab_Alter[],MATCH(YEAR(Tabelle1[[#This Row],[Geburtstag]]),Tab_Alter[Jahrgang],1),2),"")</f>
        <v/>
      </c>
      <c r="F8" s="4" t="str">
        <f ca="1">IF(Tabelle1[[#This Row],[Gürtelgrad]]&lt;&gt;"",VLOOKUP(Tabelle1[[#This Row],[Gürtelgrad]],Tab_Grad[[Gürtelgrad]:[LK]],2,FALSE),"")</f>
        <v/>
      </c>
      <c r="G8" s="10"/>
      <c r="H8" s="8"/>
      <c r="I8" s="9"/>
      <c r="J8" s="9"/>
      <c r="K8" s="7" t="str" cm="1">
        <f t="array" aca="1" ref="K8" ca="1">_xlfn.IFNA(IF(AND(Tabelle1[[#This Row],[Geburtstag]]&lt;&gt;"",Tabelle1[[#This Row],[PoomsaePaar]]="x"),INDEX(Tab_Alter[],MATCH(Paar,Tab_Alter[Jahrgang],1),2),""),"")</f>
        <v/>
      </c>
      <c r="L8" s="7" t="str" cm="1">
        <f t="array" aca="1" ref="L8" ca="1">_xlfn.IFNA(IF(Tabelle1[[#This Row],[PoomsaePaar]]="x",VLOOKUP(PaarLK,Tab_Grad[[Gürtelgrad]:[LK]],2,FALSE),""),"")</f>
        <v/>
      </c>
      <c r="M8" s="8"/>
      <c r="N8" s="8"/>
      <c r="O8" s="8"/>
      <c r="P8" s="6" t="str" cm="1">
        <f t="array" aca="1" ref="P8" ca="1">_xlfn.IFNA(INDEX(Tab_Alter[],SMALL(Tabelle1[[#This Row],[Team_Partner/in1_Klasse1]:[Team_Partner/in3_Klasse3]],1),2),"")</f>
        <v/>
      </c>
      <c r="Q8" s="6" t="str" cm="1">
        <f t="array" aca="1" ref="Q8" ca="1">_xlfn.IFNA(INDEX(Tab_Grad[],LARGE(Tabelle1[[#This Row],[Team_Partner/in1_LK1]:[Team_Partner/in3_LK3]],1),2),"")</f>
        <v/>
      </c>
      <c r="R8" s="9"/>
      <c r="S8" s="9"/>
      <c r="T8" s="7" t="str">
        <f ca="1">IF(AND(Tabelle1[[#This Row],[Kick-Hochsprung]]="x",Tabelle1[[#This Row],[Groesse '[cm']]]&lt;&gt;""),"LK "&amp;MATCH(Tabelle1[[#This Row],[Groesse '[cm']]],Tab_Groß[Größe],-1)-1,"")</f>
        <v/>
      </c>
      <c r="U8" s="8"/>
      <c r="V8" s="6" t="str">
        <f ca="1">IF(Tabelle1[[#This Row],[Spezialbruchtest]]="x",Tabelle1[[#This Row],[Klasse]],"")</f>
        <v/>
      </c>
      <c r="W8" s="6" t="str">
        <f ca="1">IF(Tabelle1[[#This Row],[Spezialbruchtest]]="x",VLOOKUP(Tabelle1[[#This Row],[Gürtelgrad]],Tab_Grad[[Gürtelgrad]:[LK]],2,FALSE),"")</f>
        <v/>
      </c>
      <c r="X8" s="9"/>
      <c r="Y8" s="9"/>
      <c r="Z8" s="7" t="str" cm="1">
        <f t="array" aca="1" ref="Z8" ca="1">_xlfn.IFNA(IF(AND(Tabelle1[[#This Row],[Geburtstag]]&lt;&gt;"",Tabelle1[[#This Row],[Ilbo Taeryon]]="x"),INDEX(Tab_Alter[],MATCH(Paar,Tab_Alter[Jahrgang],1),2),""),"")</f>
        <v/>
      </c>
      <c r="AA8" s="7" t="str" cm="1">
        <f t="array" aca="1" ref="AA8" ca="1">_xlfn.IFNA(IF(Tabelle1[[#This Row],[Ilbo Taeryon]]="x",VLOOKUP(PaarLK,Tab_Grad[[Gürtelgrad]:[LK]],2,FALSE),""),"")</f>
        <v/>
      </c>
      <c r="AB8" s="4">
        <f ca="1">Tabelle1[[#This Row],[Name, Vorname]]</f>
        <v>0</v>
      </c>
      <c r="AC8" s="4">
        <f ca="1">Tabelle1[[#This Row],[Team_Partner/in2]]</f>
        <v>0</v>
      </c>
      <c r="AD8" s="4">
        <f ca="1">Tabelle1[[#This Row],[Team_Partner/in3]]</f>
        <v>0</v>
      </c>
      <c r="AE8" s="4" t="e">
        <f ca="1">MATCH(YEAR(Tabelle1[[#This Row],[Geburtstag]]),Tab_Alter[Jahrgang],1)</f>
        <v>#N/A</v>
      </c>
      <c r="AF8" s="4" t="e">
        <f ca="1">MATCH(YEAR(VLOOKUP(Tabelle1[[#This Row],[Team_Partner/in2_Name2]],Tabelle1[[Name, Vorname]:[Geburtstag]],2,FALSE)),Tab_Alter[Jahrgang],1)</f>
        <v>#N/A</v>
      </c>
      <c r="AG8" s="4" t="e">
        <f ca="1">MATCH(YEAR(VLOOKUP(Tabelle1[[#This Row],[Team_Partner/in3_Name3]],Tabelle1[[Name, Vorname]:[Geburtstag]],2,FALSE)),Tab_Alter[Jahrgang],1)</f>
        <v>#N/A</v>
      </c>
      <c r="AH8" s="4" t="e">
        <f ca="1">MATCH(Tabelle1[[#This Row],[Gürtelgrad]],Tab_Grad[Gürtelgrad],0)</f>
        <v>#N/A</v>
      </c>
      <c r="AI8" s="4" t="e">
        <f ca="1">MATCH(VLOOKUP(Tabelle1[[#This Row],[Team_Partner/in2_Name2]],Tabelle1[[Name, Vorname]:[Gürtelgrad]],3,FALSE),Tab_Grad[Gürtelgrad],0)</f>
        <v>#N/A</v>
      </c>
      <c r="AJ8" s="4" t="e">
        <f ca="1">MATCH(VLOOKUP(Tabelle1[[#This Row],[Team_Partner/in3_Name3]],Tabelle1[[Name, Vorname]:[Gürtelgrad]],3,FALSE),Tab_Grad[Gürtelgrad],0)</f>
        <v>#N/A</v>
      </c>
    </row>
    <row r="9" spans="1:36" x14ac:dyDescent="0.2">
      <c r="A9" s="10"/>
      <c r="B9" s="11"/>
      <c r="C9" s="10"/>
      <c r="D9" s="10"/>
      <c r="E9" s="12" t="str">
        <f ca="1">IF(Tabelle1[[#This Row],[Geburtstag]]&lt;&gt;"",INDEX(Tab_Alter[],MATCH(YEAR(Tabelle1[[#This Row],[Geburtstag]]),Tab_Alter[Jahrgang],1),2),"")</f>
        <v/>
      </c>
      <c r="F9" s="4" t="str">
        <f ca="1">IF(Tabelle1[[#This Row],[Gürtelgrad]]&lt;&gt;"",VLOOKUP(Tabelle1[[#This Row],[Gürtelgrad]],Tab_Grad[[Gürtelgrad]:[LK]],2,FALSE),"")</f>
        <v/>
      </c>
      <c r="G9" s="10"/>
      <c r="H9" s="8"/>
      <c r="I9" s="9"/>
      <c r="J9" s="9"/>
      <c r="K9" s="7" t="str" cm="1">
        <f t="array" aca="1" ref="K9" ca="1">_xlfn.IFNA(IF(AND(Tabelle1[[#This Row],[Geburtstag]]&lt;&gt;"",Tabelle1[[#This Row],[PoomsaePaar]]="x"),INDEX(Tab_Alter[],MATCH(Paar,Tab_Alter[Jahrgang],1),2),""),"")</f>
        <v/>
      </c>
      <c r="L9" s="7" t="str" cm="1">
        <f t="array" aca="1" ref="L9" ca="1">_xlfn.IFNA(IF(Tabelle1[[#This Row],[PoomsaePaar]]="x",VLOOKUP(PaarLK,Tab_Grad[[Gürtelgrad]:[LK]],2,FALSE),""),"")</f>
        <v/>
      </c>
      <c r="M9" s="8"/>
      <c r="N9" s="8"/>
      <c r="O9" s="8"/>
      <c r="P9" s="6" t="str" cm="1">
        <f t="array" aca="1" ref="P9" ca="1">_xlfn.IFNA(INDEX(Tab_Alter[],SMALL(Tabelle1[[#This Row],[Team_Partner/in1_Klasse1]:[Team_Partner/in3_Klasse3]],1),2),"")</f>
        <v/>
      </c>
      <c r="Q9" s="6" t="str" cm="1">
        <f t="array" aca="1" ref="Q9" ca="1">_xlfn.IFNA(INDEX(Tab_Grad[],LARGE(Tabelle1[[#This Row],[Team_Partner/in1_LK1]:[Team_Partner/in3_LK3]],1),2),"")</f>
        <v/>
      </c>
      <c r="R9" s="9"/>
      <c r="S9" s="9"/>
      <c r="T9" s="7" t="str">
        <f ca="1">IF(AND(Tabelle1[[#This Row],[Kick-Hochsprung]]="x",Tabelle1[[#This Row],[Groesse '[cm']]]&lt;&gt;""),"LK "&amp;MATCH(Tabelle1[[#This Row],[Groesse '[cm']]],Tab_Groß[Größe],-1)-1,"")</f>
        <v/>
      </c>
      <c r="U9" s="8"/>
      <c r="V9" s="6" t="str">
        <f ca="1">IF(Tabelle1[[#This Row],[Spezialbruchtest]]="x",Tabelle1[[#This Row],[Klasse]],"")</f>
        <v/>
      </c>
      <c r="W9" s="6" t="str">
        <f ca="1">IF(Tabelle1[[#This Row],[Spezialbruchtest]]="x",VLOOKUP(Tabelle1[[#This Row],[Gürtelgrad]],Tab_Grad[[Gürtelgrad]:[LK]],2,FALSE),"")</f>
        <v/>
      </c>
      <c r="X9" s="9"/>
      <c r="Y9" s="9"/>
      <c r="Z9" s="7" t="str" cm="1">
        <f t="array" aca="1" ref="Z9" ca="1">_xlfn.IFNA(IF(AND(Tabelle1[[#This Row],[Geburtstag]]&lt;&gt;"",Tabelle1[[#This Row],[Ilbo Taeryon]]="x"),INDEX(Tab_Alter[],MATCH(Paar,Tab_Alter[Jahrgang],1),2),""),"")</f>
        <v/>
      </c>
      <c r="AA9" s="7" t="str" cm="1">
        <f t="array" aca="1" ref="AA9" ca="1">_xlfn.IFNA(IF(Tabelle1[[#This Row],[Ilbo Taeryon]]="x",VLOOKUP(PaarLK,Tab_Grad[[Gürtelgrad]:[LK]],2,FALSE),""),"")</f>
        <v/>
      </c>
      <c r="AB9" s="4">
        <f ca="1">Tabelle1[[#This Row],[Name, Vorname]]</f>
        <v>0</v>
      </c>
      <c r="AC9" s="4">
        <f ca="1">Tabelle1[[#This Row],[Team_Partner/in2]]</f>
        <v>0</v>
      </c>
      <c r="AD9" s="4">
        <f ca="1">Tabelle1[[#This Row],[Team_Partner/in3]]</f>
        <v>0</v>
      </c>
      <c r="AE9" s="4" t="e">
        <f ca="1">MATCH(YEAR(Tabelle1[[#This Row],[Geburtstag]]),Tab_Alter[Jahrgang],1)</f>
        <v>#N/A</v>
      </c>
      <c r="AF9" s="4" t="e">
        <f ca="1">MATCH(YEAR(VLOOKUP(Tabelle1[[#This Row],[Team_Partner/in2_Name2]],Tabelle1[[Name, Vorname]:[Geburtstag]],2,FALSE)),Tab_Alter[Jahrgang],1)</f>
        <v>#N/A</v>
      </c>
      <c r="AG9" s="4" t="e">
        <f ca="1">MATCH(YEAR(VLOOKUP(Tabelle1[[#This Row],[Team_Partner/in3_Name3]],Tabelle1[[Name, Vorname]:[Geburtstag]],2,FALSE)),Tab_Alter[Jahrgang],1)</f>
        <v>#N/A</v>
      </c>
      <c r="AH9" s="4" t="e">
        <f ca="1">MATCH(Tabelle1[[#This Row],[Gürtelgrad]],Tab_Grad[Gürtelgrad],0)</f>
        <v>#N/A</v>
      </c>
      <c r="AI9" s="4" t="e">
        <f ca="1">MATCH(VLOOKUP(Tabelle1[[#This Row],[Team_Partner/in2_Name2]],Tabelle1[[Name, Vorname]:[Gürtelgrad]],3,FALSE),Tab_Grad[Gürtelgrad],0)</f>
        <v>#N/A</v>
      </c>
      <c r="AJ9" s="4" t="e">
        <f ca="1">MATCH(VLOOKUP(Tabelle1[[#This Row],[Team_Partner/in3_Name3]],Tabelle1[[Name, Vorname]:[Gürtelgrad]],3,FALSE),Tab_Grad[Gürtelgrad],0)</f>
        <v>#N/A</v>
      </c>
    </row>
    <row r="10" spans="1:36" x14ac:dyDescent="0.2">
      <c r="A10" s="10"/>
      <c r="B10" s="11"/>
      <c r="C10" s="10"/>
      <c r="D10" s="10"/>
      <c r="E10" s="12" t="str">
        <f ca="1">IF(Tabelle1[[#This Row],[Geburtstag]]&lt;&gt;"",INDEX(Tab_Alter[],MATCH(YEAR(Tabelle1[[#This Row],[Geburtstag]]),Tab_Alter[Jahrgang],1),2),"")</f>
        <v/>
      </c>
      <c r="F10" s="4" t="str">
        <f ca="1">IF(Tabelle1[[#This Row],[Gürtelgrad]]&lt;&gt;"",VLOOKUP(Tabelle1[[#This Row],[Gürtelgrad]],Tab_Grad[[Gürtelgrad]:[LK]],2,FALSE),"")</f>
        <v/>
      </c>
      <c r="G10" s="10"/>
      <c r="H10" s="8"/>
      <c r="I10" s="9"/>
      <c r="J10" s="9"/>
      <c r="K10" s="7" t="str" cm="1">
        <f t="array" aca="1" ref="K10" ca="1">_xlfn.IFNA(IF(AND(Tabelle1[[#This Row],[Geburtstag]]&lt;&gt;"",Tabelle1[[#This Row],[PoomsaePaar]]="x"),INDEX(Tab_Alter[],MATCH(Paar,Tab_Alter[Jahrgang],1),2),""),"")</f>
        <v/>
      </c>
      <c r="L10" s="7" t="str" cm="1">
        <f t="array" aca="1" ref="L10" ca="1">_xlfn.IFNA(IF(Tabelle1[[#This Row],[PoomsaePaar]]="x",VLOOKUP(PaarLK,Tab_Grad[[Gürtelgrad]:[LK]],2,FALSE),""),"")</f>
        <v/>
      </c>
      <c r="M10" s="8"/>
      <c r="N10" s="8"/>
      <c r="O10" s="8"/>
      <c r="P10" s="6" t="str" cm="1">
        <f t="array" aca="1" ref="P10" ca="1">_xlfn.IFNA(INDEX(Tab_Alter[],SMALL(Tabelle1[[#This Row],[Team_Partner/in1_Klasse1]:[Team_Partner/in3_Klasse3]],1),2),"")</f>
        <v/>
      </c>
      <c r="Q10" s="6" t="str" cm="1">
        <f t="array" aca="1" ref="Q10" ca="1">_xlfn.IFNA(INDEX(Tab_Grad[],LARGE(Tabelle1[[#This Row],[Team_Partner/in1_LK1]:[Team_Partner/in3_LK3]],1),2),"")</f>
        <v/>
      </c>
      <c r="R10" s="9"/>
      <c r="S10" s="9"/>
      <c r="T10" s="7" t="str">
        <f ca="1">IF(AND(Tabelle1[[#This Row],[Kick-Hochsprung]]="x",Tabelle1[[#This Row],[Groesse '[cm']]]&lt;&gt;""),"LK "&amp;MATCH(Tabelle1[[#This Row],[Groesse '[cm']]],Tab_Groß[Größe],-1)-1,"")</f>
        <v/>
      </c>
      <c r="U10" s="8"/>
      <c r="V10" s="6" t="str">
        <f ca="1">IF(Tabelle1[[#This Row],[Spezialbruchtest]]="x",Tabelle1[[#This Row],[Klasse]],"")</f>
        <v/>
      </c>
      <c r="W10" s="6" t="str">
        <f ca="1">IF(Tabelle1[[#This Row],[Spezialbruchtest]]="x",VLOOKUP(Tabelle1[[#This Row],[Gürtelgrad]],Tab_Grad[[Gürtelgrad]:[LK]],2,FALSE),"")</f>
        <v/>
      </c>
      <c r="X10" s="9"/>
      <c r="Y10" s="9"/>
      <c r="Z10" s="7" t="str" cm="1">
        <f t="array" aca="1" ref="Z10" ca="1">_xlfn.IFNA(IF(AND(Tabelle1[[#This Row],[Geburtstag]]&lt;&gt;"",Tabelle1[[#This Row],[Ilbo Taeryon]]="x"),INDEX(Tab_Alter[],MATCH(Paar,Tab_Alter[Jahrgang],1),2),""),"")</f>
        <v/>
      </c>
      <c r="AA10" s="7" t="str" cm="1">
        <f t="array" aca="1" ref="AA10" ca="1">_xlfn.IFNA(IF(Tabelle1[[#This Row],[Ilbo Taeryon]]="x",VLOOKUP(PaarLK,Tab_Grad[[Gürtelgrad]:[LK]],2,FALSE),""),"")</f>
        <v/>
      </c>
      <c r="AB10" s="4">
        <f ca="1">Tabelle1[[#This Row],[Name, Vorname]]</f>
        <v>0</v>
      </c>
      <c r="AC10" s="4">
        <f ca="1">Tabelle1[[#This Row],[Team_Partner/in2]]</f>
        <v>0</v>
      </c>
      <c r="AD10" s="4">
        <f ca="1">Tabelle1[[#This Row],[Team_Partner/in3]]</f>
        <v>0</v>
      </c>
      <c r="AE10" s="4" t="e">
        <f ca="1">MATCH(YEAR(Tabelle1[[#This Row],[Geburtstag]]),Tab_Alter[Jahrgang],1)</f>
        <v>#N/A</v>
      </c>
      <c r="AF10" s="4" t="e">
        <f ca="1">MATCH(YEAR(VLOOKUP(Tabelle1[[#This Row],[Team_Partner/in2_Name2]],Tabelle1[[Name, Vorname]:[Geburtstag]],2,FALSE)),Tab_Alter[Jahrgang],1)</f>
        <v>#N/A</v>
      </c>
      <c r="AG10" s="4" t="e">
        <f ca="1">MATCH(YEAR(VLOOKUP(Tabelle1[[#This Row],[Team_Partner/in3_Name3]],Tabelle1[[Name, Vorname]:[Geburtstag]],2,FALSE)),Tab_Alter[Jahrgang],1)</f>
        <v>#N/A</v>
      </c>
      <c r="AH10" s="4" t="e">
        <f ca="1">MATCH(Tabelle1[[#This Row],[Gürtelgrad]],Tab_Grad[Gürtelgrad],0)</f>
        <v>#N/A</v>
      </c>
      <c r="AI10" s="4" t="e">
        <f ca="1">MATCH(VLOOKUP(Tabelle1[[#This Row],[Team_Partner/in2_Name2]],Tabelle1[[Name, Vorname]:[Gürtelgrad]],3,FALSE),Tab_Grad[Gürtelgrad],0)</f>
        <v>#N/A</v>
      </c>
      <c r="AJ10" s="4" t="e">
        <f ca="1">MATCH(VLOOKUP(Tabelle1[[#This Row],[Team_Partner/in3_Name3]],Tabelle1[[Name, Vorname]:[Gürtelgrad]],3,FALSE),Tab_Grad[Gürtelgrad],0)</f>
        <v>#N/A</v>
      </c>
    </row>
    <row r="11" spans="1:36" x14ac:dyDescent="0.2">
      <c r="A11" s="10"/>
      <c r="B11" s="11"/>
      <c r="C11" s="10"/>
      <c r="D11" s="10"/>
      <c r="E11" s="12" t="str">
        <f ca="1">IF(Tabelle1[[#This Row],[Geburtstag]]&lt;&gt;"",INDEX(Tab_Alter[],MATCH(YEAR(Tabelle1[[#This Row],[Geburtstag]]),Tab_Alter[Jahrgang],1),2),"")</f>
        <v/>
      </c>
      <c r="F11" s="4" t="str">
        <f ca="1">IF(Tabelle1[[#This Row],[Gürtelgrad]]&lt;&gt;"",VLOOKUP(Tabelle1[[#This Row],[Gürtelgrad]],Tab_Grad[[Gürtelgrad]:[LK]],2,FALSE),"")</f>
        <v/>
      </c>
      <c r="G11" s="10"/>
      <c r="H11" s="8"/>
      <c r="I11" s="9"/>
      <c r="J11" s="9"/>
      <c r="K11" s="7" t="str" cm="1">
        <f t="array" aca="1" ref="K11" ca="1">_xlfn.IFNA(IF(AND(Tabelle1[[#This Row],[Geburtstag]]&lt;&gt;"",Tabelle1[[#This Row],[PoomsaePaar]]="x"),INDEX(Tab_Alter[],MATCH(Paar,Tab_Alter[Jahrgang],1),2),""),"")</f>
        <v/>
      </c>
      <c r="L11" s="7" t="str" cm="1">
        <f t="array" aca="1" ref="L11" ca="1">_xlfn.IFNA(IF(Tabelle1[[#This Row],[PoomsaePaar]]="x",VLOOKUP(PaarLK,Tab_Grad[[Gürtelgrad]:[LK]],2,FALSE),""),"")</f>
        <v/>
      </c>
      <c r="M11" s="8"/>
      <c r="N11" s="8"/>
      <c r="O11" s="8"/>
      <c r="P11" s="6" t="str" cm="1">
        <f t="array" aca="1" ref="P11" ca="1">_xlfn.IFNA(INDEX(Tab_Alter[],SMALL(Tabelle1[[#This Row],[Team_Partner/in1_Klasse1]:[Team_Partner/in3_Klasse3]],1),2),"")</f>
        <v/>
      </c>
      <c r="Q11" s="6" t="str" cm="1">
        <f t="array" aca="1" ref="Q11" ca="1">_xlfn.IFNA(INDEX(Tab_Grad[],LARGE(Tabelle1[[#This Row],[Team_Partner/in1_LK1]:[Team_Partner/in3_LK3]],1),2),"")</f>
        <v/>
      </c>
      <c r="R11" s="9"/>
      <c r="S11" s="9"/>
      <c r="T11" s="7" t="str">
        <f ca="1">IF(AND(Tabelle1[[#This Row],[Kick-Hochsprung]]="x",Tabelle1[[#This Row],[Groesse '[cm']]]&lt;&gt;""),"LK "&amp;MATCH(Tabelle1[[#This Row],[Groesse '[cm']]],Tab_Groß[Größe],-1)-1,"")</f>
        <v/>
      </c>
      <c r="U11" s="8"/>
      <c r="V11" s="6" t="str">
        <f ca="1">IF(Tabelle1[[#This Row],[Spezialbruchtest]]="x",Tabelle1[[#This Row],[Klasse]],"")</f>
        <v/>
      </c>
      <c r="W11" s="6" t="str">
        <f ca="1">IF(Tabelle1[[#This Row],[Spezialbruchtest]]="x",VLOOKUP(Tabelle1[[#This Row],[Gürtelgrad]],Tab_Grad[[Gürtelgrad]:[LK]],2,FALSE),"")</f>
        <v/>
      </c>
      <c r="X11" s="9"/>
      <c r="Y11" s="9"/>
      <c r="Z11" s="7" t="str" cm="1">
        <f t="array" aca="1" ref="Z11" ca="1">_xlfn.IFNA(IF(AND(Tabelle1[[#This Row],[Geburtstag]]&lt;&gt;"",Tabelle1[[#This Row],[Ilbo Taeryon]]="x"),INDEX(Tab_Alter[],MATCH(Paar,Tab_Alter[Jahrgang],1),2),""),"")</f>
        <v/>
      </c>
      <c r="AA11" s="7" t="str" cm="1">
        <f t="array" aca="1" ref="AA11" ca="1">_xlfn.IFNA(IF(Tabelle1[[#This Row],[Ilbo Taeryon]]="x",VLOOKUP(PaarLK,Tab_Grad[[Gürtelgrad]:[LK]],2,FALSE),""),"")</f>
        <v/>
      </c>
      <c r="AB11" s="4">
        <f ca="1">Tabelle1[[#This Row],[Name, Vorname]]</f>
        <v>0</v>
      </c>
      <c r="AC11" s="4">
        <f ca="1">Tabelle1[[#This Row],[Team_Partner/in2]]</f>
        <v>0</v>
      </c>
      <c r="AD11" s="4">
        <f ca="1">Tabelle1[[#This Row],[Team_Partner/in3]]</f>
        <v>0</v>
      </c>
      <c r="AE11" s="4" t="e">
        <f ca="1">MATCH(YEAR(Tabelle1[[#This Row],[Geburtstag]]),Tab_Alter[Jahrgang],1)</f>
        <v>#N/A</v>
      </c>
      <c r="AF11" s="4" t="e">
        <f ca="1">MATCH(YEAR(VLOOKUP(Tabelle1[[#This Row],[Team_Partner/in2_Name2]],Tabelle1[[Name, Vorname]:[Geburtstag]],2,FALSE)),Tab_Alter[Jahrgang],1)</f>
        <v>#N/A</v>
      </c>
      <c r="AG11" s="4" t="e">
        <f ca="1">MATCH(YEAR(VLOOKUP(Tabelle1[[#This Row],[Team_Partner/in3_Name3]],Tabelle1[[Name, Vorname]:[Geburtstag]],2,FALSE)),Tab_Alter[Jahrgang],1)</f>
        <v>#N/A</v>
      </c>
      <c r="AH11" s="4" t="e">
        <f ca="1">MATCH(Tabelle1[[#This Row],[Gürtelgrad]],Tab_Grad[Gürtelgrad],0)</f>
        <v>#N/A</v>
      </c>
      <c r="AI11" s="4" t="e">
        <f ca="1">MATCH(VLOOKUP(Tabelle1[[#This Row],[Team_Partner/in2_Name2]],Tabelle1[[Name, Vorname]:[Gürtelgrad]],3,FALSE),Tab_Grad[Gürtelgrad],0)</f>
        <v>#N/A</v>
      </c>
      <c r="AJ11" s="4" t="e">
        <f ca="1">MATCH(VLOOKUP(Tabelle1[[#This Row],[Team_Partner/in3_Name3]],Tabelle1[[Name, Vorname]:[Gürtelgrad]],3,FALSE),Tab_Grad[Gürtelgrad],0)</f>
        <v>#N/A</v>
      </c>
    </row>
    <row r="12" spans="1:36" x14ac:dyDescent="0.2">
      <c r="A12" s="10"/>
      <c r="B12" s="11"/>
      <c r="C12" s="10"/>
      <c r="D12" s="10"/>
      <c r="E12" s="12" t="str">
        <f ca="1">IF(Tabelle1[[#This Row],[Geburtstag]]&lt;&gt;"",INDEX(Tab_Alter[],MATCH(YEAR(Tabelle1[[#This Row],[Geburtstag]]),Tab_Alter[Jahrgang],1),2),"")</f>
        <v/>
      </c>
      <c r="F12" s="4" t="str">
        <f ca="1">IF(Tabelle1[[#This Row],[Gürtelgrad]]&lt;&gt;"",VLOOKUP(Tabelle1[[#This Row],[Gürtelgrad]],Tab_Grad[[Gürtelgrad]:[LK]],2,FALSE),"")</f>
        <v/>
      </c>
      <c r="G12" s="10"/>
      <c r="H12" s="8"/>
      <c r="I12" s="9"/>
      <c r="J12" s="9"/>
      <c r="K12" s="7" t="str" cm="1">
        <f t="array" aca="1" ref="K12" ca="1">_xlfn.IFNA(IF(AND(Tabelle1[[#This Row],[Geburtstag]]&lt;&gt;"",Tabelle1[[#This Row],[PoomsaePaar]]="x"),INDEX(Tab_Alter[],MATCH(Paar,Tab_Alter[Jahrgang],1),2),""),"")</f>
        <v/>
      </c>
      <c r="L12" s="7" t="str" cm="1">
        <f t="array" aca="1" ref="L12" ca="1">_xlfn.IFNA(IF(Tabelle1[[#This Row],[PoomsaePaar]]="x",VLOOKUP(PaarLK,Tab_Grad[[Gürtelgrad]:[LK]],2,FALSE),""),"")</f>
        <v/>
      </c>
      <c r="M12" s="8"/>
      <c r="N12" s="8"/>
      <c r="O12" s="8"/>
      <c r="P12" s="6" t="str" cm="1">
        <f t="array" aca="1" ref="P12" ca="1">_xlfn.IFNA(INDEX(Tab_Alter[],SMALL(Tabelle1[[#This Row],[Team_Partner/in1_Klasse1]:[Team_Partner/in3_Klasse3]],1),2),"")</f>
        <v/>
      </c>
      <c r="Q12" s="6" t="str" cm="1">
        <f t="array" aca="1" ref="Q12" ca="1">_xlfn.IFNA(INDEX(Tab_Grad[],LARGE(Tabelle1[[#This Row],[Team_Partner/in1_LK1]:[Team_Partner/in3_LK3]],1),2),"")</f>
        <v/>
      </c>
      <c r="R12" s="9"/>
      <c r="S12" s="9"/>
      <c r="T12" s="7" t="str">
        <f ca="1">IF(AND(Tabelle1[[#This Row],[Kick-Hochsprung]]="x",Tabelle1[[#This Row],[Groesse '[cm']]]&lt;&gt;""),"LK "&amp;MATCH(Tabelle1[[#This Row],[Groesse '[cm']]],Tab_Groß[Größe],-1)-1,"")</f>
        <v/>
      </c>
      <c r="U12" s="8"/>
      <c r="V12" s="6" t="str">
        <f ca="1">IF(Tabelle1[[#This Row],[Spezialbruchtest]]="x",Tabelle1[[#This Row],[Klasse]],"")</f>
        <v/>
      </c>
      <c r="W12" s="6" t="str">
        <f ca="1">IF(Tabelle1[[#This Row],[Spezialbruchtest]]="x",VLOOKUP(Tabelle1[[#This Row],[Gürtelgrad]],Tab_Grad[[Gürtelgrad]:[LK]],2,FALSE),"")</f>
        <v/>
      </c>
      <c r="X12" s="9"/>
      <c r="Y12" s="9"/>
      <c r="Z12" s="7" t="str" cm="1">
        <f t="array" aca="1" ref="Z12" ca="1">_xlfn.IFNA(IF(AND(Tabelle1[[#This Row],[Geburtstag]]&lt;&gt;"",Tabelle1[[#This Row],[Ilbo Taeryon]]="x"),INDEX(Tab_Alter[],MATCH(Paar,Tab_Alter[Jahrgang],1),2),""),"")</f>
        <v/>
      </c>
      <c r="AA12" s="7" t="str" cm="1">
        <f t="array" aca="1" ref="AA12" ca="1">_xlfn.IFNA(IF(Tabelle1[[#This Row],[Ilbo Taeryon]]="x",VLOOKUP(PaarLK,Tab_Grad[[Gürtelgrad]:[LK]],2,FALSE),""),"")</f>
        <v/>
      </c>
      <c r="AB12" s="4">
        <f ca="1">Tabelle1[[#This Row],[Name, Vorname]]</f>
        <v>0</v>
      </c>
      <c r="AC12" s="4">
        <f ca="1">Tabelle1[[#This Row],[Team_Partner/in2]]</f>
        <v>0</v>
      </c>
      <c r="AD12" s="4">
        <f ca="1">Tabelle1[[#This Row],[Team_Partner/in3]]</f>
        <v>0</v>
      </c>
      <c r="AE12" s="4" t="e">
        <f ca="1">MATCH(YEAR(Tabelle1[[#This Row],[Geburtstag]]),Tab_Alter[Jahrgang],1)</f>
        <v>#N/A</v>
      </c>
      <c r="AF12" s="4" t="e">
        <f ca="1">MATCH(YEAR(VLOOKUP(Tabelle1[[#This Row],[Team_Partner/in2_Name2]],Tabelle1[[Name, Vorname]:[Geburtstag]],2,FALSE)),Tab_Alter[Jahrgang],1)</f>
        <v>#N/A</v>
      </c>
      <c r="AG12" s="4" t="e">
        <f ca="1">MATCH(YEAR(VLOOKUP(Tabelle1[[#This Row],[Team_Partner/in3_Name3]],Tabelle1[[Name, Vorname]:[Geburtstag]],2,FALSE)),Tab_Alter[Jahrgang],1)</f>
        <v>#N/A</v>
      </c>
      <c r="AH12" s="4" t="e">
        <f ca="1">MATCH(Tabelle1[[#This Row],[Gürtelgrad]],Tab_Grad[Gürtelgrad],0)</f>
        <v>#N/A</v>
      </c>
      <c r="AI12" s="4" t="e">
        <f ca="1">MATCH(VLOOKUP(Tabelle1[[#This Row],[Team_Partner/in2_Name2]],Tabelle1[[Name, Vorname]:[Gürtelgrad]],3,FALSE),Tab_Grad[Gürtelgrad],0)</f>
        <v>#N/A</v>
      </c>
      <c r="AJ12" s="4" t="e">
        <f ca="1">MATCH(VLOOKUP(Tabelle1[[#This Row],[Team_Partner/in3_Name3]],Tabelle1[[Name, Vorname]:[Gürtelgrad]],3,FALSE),Tab_Grad[Gürtelgrad],0)</f>
        <v>#N/A</v>
      </c>
    </row>
    <row r="13" spans="1:36" x14ac:dyDescent="0.2">
      <c r="A13" s="10"/>
      <c r="B13" s="11"/>
      <c r="C13" s="10"/>
      <c r="D13" s="10"/>
      <c r="E13" s="12" t="str">
        <f ca="1">IF(Tabelle1[[#This Row],[Geburtstag]]&lt;&gt;"",INDEX(Tab_Alter[],MATCH(YEAR(Tabelle1[[#This Row],[Geburtstag]]),Tab_Alter[Jahrgang],1),2),"")</f>
        <v/>
      </c>
      <c r="F13" s="4" t="str">
        <f ca="1">IF(Tabelle1[[#This Row],[Gürtelgrad]]&lt;&gt;"",VLOOKUP(Tabelle1[[#This Row],[Gürtelgrad]],Tab_Grad[[Gürtelgrad]:[LK]],2,FALSE),"")</f>
        <v/>
      </c>
      <c r="G13" s="10"/>
      <c r="H13" s="8"/>
      <c r="I13" s="9"/>
      <c r="J13" s="9"/>
      <c r="K13" s="7" t="str" cm="1">
        <f t="array" aca="1" ref="K13" ca="1">_xlfn.IFNA(IF(AND(Tabelle1[[#This Row],[Geburtstag]]&lt;&gt;"",Tabelle1[[#This Row],[PoomsaePaar]]="x"),INDEX(Tab_Alter[],MATCH(Paar,Tab_Alter[Jahrgang],1),2),""),"")</f>
        <v/>
      </c>
      <c r="L13" s="7" t="str" cm="1">
        <f t="array" aca="1" ref="L13" ca="1">_xlfn.IFNA(IF(Tabelle1[[#This Row],[PoomsaePaar]]="x",VLOOKUP(PaarLK,Tab_Grad[[Gürtelgrad]:[LK]],2,FALSE),""),"")</f>
        <v/>
      </c>
      <c r="M13" s="8"/>
      <c r="N13" s="8"/>
      <c r="O13" s="8"/>
      <c r="P13" s="6" t="str" cm="1">
        <f t="array" aca="1" ref="P13" ca="1">_xlfn.IFNA(INDEX(Tab_Alter[],SMALL(Tabelle1[[#This Row],[Team_Partner/in1_Klasse1]:[Team_Partner/in3_Klasse3]],1),2),"")</f>
        <v/>
      </c>
      <c r="Q13" s="6" t="str" cm="1">
        <f t="array" aca="1" ref="Q13" ca="1">_xlfn.IFNA(INDEX(Tab_Grad[],LARGE(Tabelle1[[#This Row],[Team_Partner/in1_LK1]:[Team_Partner/in3_LK3]],1),2),"")</f>
        <v/>
      </c>
      <c r="R13" s="9"/>
      <c r="S13" s="9"/>
      <c r="T13" s="7" t="str">
        <f ca="1">IF(AND(Tabelle1[[#This Row],[Kick-Hochsprung]]="x",Tabelle1[[#This Row],[Groesse '[cm']]]&lt;&gt;""),"LK "&amp;MATCH(Tabelle1[[#This Row],[Groesse '[cm']]],Tab_Groß[Größe],-1)-1,"")</f>
        <v/>
      </c>
      <c r="U13" s="8"/>
      <c r="V13" s="6" t="str">
        <f ca="1">IF(Tabelle1[[#This Row],[Spezialbruchtest]]="x",Tabelle1[[#This Row],[Klasse]],"")</f>
        <v/>
      </c>
      <c r="W13" s="6" t="str">
        <f ca="1">IF(Tabelle1[[#This Row],[Spezialbruchtest]]="x",VLOOKUP(Tabelle1[[#This Row],[Gürtelgrad]],Tab_Grad[[Gürtelgrad]:[LK]],2,FALSE),"")</f>
        <v/>
      </c>
      <c r="X13" s="9"/>
      <c r="Y13" s="9"/>
      <c r="Z13" s="7" t="str" cm="1">
        <f t="array" aca="1" ref="Z13" ca="1">_xlfn.IFNA(IF(AND(Tabelle1[[#This Row],[Geburtstag]]&lt;&gt;"",Tabelle1[[#This Row],[Ilbo Taeryon]]="x"),INDEX(Tab_Alter[],MATCH(Paar,Tab_Alter[Jahrgang],1),2),""),"")</f>
        <v/>
      </c>
      <c r="AA13" s="7" t="str" cm="1">
        <f t="array" aca="1" ref="AA13" ca="1">_xlfn.IFNA(IF(Tabelle1[[#This Row],[Ilbo Taeryon]]="x",VLOOKUP(PaarLK,Tab_Grad[[Gürtelgrad]:[LK]],2,FALSE),""),"")</f>
        <v/>
      </c>
      <c r="AB13" s="4">
        <f ca="1">Tabelle1[[#This Row],[Name, Vorname]]</f>
        <v>0</v>
      </c>
      <c r="AC13" s="4">
        <f ca="1">Tabelle1[[#This Row],[Team_Partner/in2]]</f>
        <v>0</v>
      </c>
      <c r="AD13" s="4">
        <f ca="1">Tabelle1[[#This Row],[Team_Partner/in3]]</f>
        <v>0</v>
      </c>
      <c r="AE13" s="4" t="e">
        <f ca="1">MATCH(YEAR(Tabelle1[[#This Row],[Geburtstag]]),Tab_Alter[Jahrgang],1)</f>
        <v>#N/A</v>
      </c>
      <c r="AF13" s="4" t="e">
        <f ca="1">MATCH(YEAR(VLOOKUP(Tabelle1[[#This Row],[Team_Partner/in2_Name2]],Tabelle1[[Name, Vorname]:[Geburtstag]],2,FALSE)),Tab_Alter[Jahrgang],1)</f>
        <v>#N/A</v>
      </c>
      <c r="AG13" s="4" t="e">
        <f ca="1">MATCH(YEAR(VLOOKUP(Tabelle1[[#This Row],[Team_Partner/in3_Name3]],Tabelle1[[Name, Vorname]:[Geburtstag]],2,FALSE)),Tab_Alter[Jahrgang],1)</f>
        <v>#N/A</v>
      </c>
      <c r="AH13" s="4" t="e">
        <f ca="1">MATCH(Tabelle1[[#This Row],[Gürtelgrad]],Tab_Grad[Gürtelgrad],0)</f>
        <v>#N/A</v>
      </c>
      <c r="AI13" s="4" t="e">
        <f ca="1">MATCH(VLOOKUP(Tabelle1[[#This Row],[Team_Partner/in2_Name2]],Tabelle1[[Name, Vorname]:[Gürtelgrad]],3,FALSE),Tab_Grad[Gürtelgrad],0)</f>
        <v>#N/A</v>
      </c>
      <c r="AJ13" s="4" t="e">
        <f ca="1">MATCH(VLOOKUP(Tabelle1[[#This Row],[Team_Partner/in3_Name3]],Tabelle1[[Name, Vorname]:[Gürtelgrad]],3,FALSE),Tab_Grad[Gürtelgrad],0)</f>
        <v>#N/A</v>
      </c>
    </row>
    <row r="14" spans="1:36" x14ac:dyDescent="0.2">
      <c r="A14" s="10"/>
      <c r="B14" s="11"/>
      <c r="C14" s="10"/>
      <c r="D14" s="10"/>
      <c r="E14" s="12" t="str">
        <f ca="1">IF(Tabelle1[[#This Row],[Geburtstag]]&lt;&gt;"",INDEX(Tab_Alter[],MATCH(YEAR(Tabelle1[[#This Row],[Geburtstag]]),Tab_Alter[Jahrgang],1),2),"")</f>
        <v/>
      </c>
      <c r="F14" s="4" t="str">
        <f ca="1">IF(Tabelle1[[#This Row],[Gürtelgrad]]&lt;&gt;"",VLOOKUP(Tabelle1[[#This Row],[Gürtelgrad]],Tab_Grad[[Gürtelgrad]:[LK]],2,FALSE),"")</f>
        <v/>
      </c>
      <c r="G14" s="10"/>
      <c r="H14" s="8"/>
      <c r="I14" s="9"/>
      <c r="J14" s="9"/>
      <c r="K14" s="7" t="str" cm="1">
        <f t="array" aca="1" ref="K14" ca="1">_xlfn.IFNA(IF(AND(Tabelle1[[#This Row],[Geburtstag]]&lt;&gt;"",Tabelle1[[#This Row],[PoomsaePaar]]="x"),INDEX(Tab_Alter[],MATCH(Paar,Tab_Alter[Jahrgang],1),2),""),"")</f>
        <v/>
      </c>
      <c r="L14" s="7" t="str" cm="1">
        <f t="array" aca="1" ref="L14" ca="1">_xlfn.IFNA(IF(Tabelle1[[#This Row],[PoomsaePaar]]="x",VLOOKUP(PaarLK,Tab_Grad[[Gürtelgrad]:[LK]],2,FALSE),""),"")</f>
        <v/>
      </c>
      <c r="M14" s="8"/>
      <c r="N14" s="8"/>
      <c r="O14" s="8"/>
      <c r="P14" s="6" t="str" cm="1">
        <f t="array" aca="1" ref="P14" ca="1">_xlfn.IFNA(INDEX(Tab_Alter[],SMALL(Tabelle1[[#This Row],[Team_Partner/in1_Klasse1]:[Team_Partner/in3_Klasse3]],1),2),"")</f>
        <v/>
      </c>
      <c r="Q14" s="6" t="str" cm="1">
        <f t="array" aca="1" ref="Q14" ca="1">_xlfn.IFNA(INDEX(Tab_Grad[],LARGE(Tabelle1[[#This Row],[Team_Partner/in1_LK1]:[Team_Partner/in3_LK3]],1),2),"")</f>
        <v/>
      </c>
      <c r="R14" s="9"/>
      <c r="S14" s="9"/>
      <c r="T14" s="7" t="str">
        <f ca="1">IF(AND(Tabelle1[[#This Row],[Kick-Hochsprung]]="x",Tabelle1[[#This Row],[Groesse '[cm']]]&lt;&gt;""),"LK "&amp;MATCH(Tabelle1[[#This Row],[Groesse '[cm']]],Tab_Groß[Größe],-1)-1,"")</f>
        <v/>
      </c>
      <c r="U14" s="8"/>
      <c r="V14" s="6" t="str">
        <f ca="1">IF(Tabelle1[[#This Row],[Spezialbruchtest]]="x",Tabelle1[[#This Row],[Klasse]],"")</f>
        <v/>
      </c>
      <c r="W14" s="6" t="str">
        <f ca="1">IF(Tabelle1[[#This Row],[Spezialbruchtest]]="x",VLOOKUP(Tabelle1[[#This Row],[Gürtelgrad]],Tab_Grad[[Gürtelgrad]:[LK]],2,FALSE),"")</f>
        <v/>
      </c>
      <c r="X14" s="9"/>
      <c r="Y14" s="9"/>
      <c r="Z14" s="7" t="str" cm="1">
        <f t="array" aca="1" ref="Z14" ca="1">_xlfn.IFNA(IF(AND(Tabelle1[[#This Row],[Geburtstag]]&lt;&gt;"",Tabelle1[[#This Row],[Ilbo Taeryon]]="x"),INDEX(Tab_Alter[],MATCH(Paar,Tab_Alter[Jahrgang],1),2),""),"")</f>
        <v/>
      </c>
      <c r="AA14" s="7" t="str" cm="1">
        <f t="array" aca="1" ref="AA14" ca="1">_xlfn.IFNA(IF(Tabelle1[[#This Row],[Ilbo Taeryon]]="x",VLOOKUP(PaarLK,Tab_Grad[[Gürtelgrad]:[LK]],2,FALSE),""),"")</f>
        <v/>
      </c>
      <c r="AB14" s="4">
        <f ca="1">Tabelle1[[#This Row],[Name, Vorname]]</f>
        <v>0</v>
      </c>
      <c r="AC14" s="4">
        <f ca="1">Tabelle1[[#This Row],[Team_Partner/in2]]</f>
        <v>0</v>
      </c>
      <c r="AD14" s="4">
        <f ca="1">Tabelle1[[#This Row],[Team_Partner/in3]]</f>
        <v>0</v>
      </c>
      <c r="AE14" s="4" t="e">
        <f ca="1">MATCH(YEAR(Tabelle1[[#This Row],[Geburtstag]]),Tab_Alter[Jahrgang],1)</f>
        <v>#N/A</v>
      </c>
      <c r="AF14" s="4" t="e">
        <f ca="1">MATCH(YEAR(VLOOKUP(Tabelle1[[#This Row],[Team_Partner/in2_Name2]],Tabelle1[[Name, Vorname]:[Geburtstag]],2,FALSE)),Tab_Alter[Jahrgang],1)</f>
        <v>#N/A</v>
      </c>
      <c r="AG14" s="4" t="e">
        <f ca="1">MATCH(YEAR(VLOOKUP(Tabelle1[[#This Row],[Team_Partner/in3_Name3]],Tabelle1[[Name, Vorname]:[Geburtstag]],2,FALSE)),Tab_Alter[Jahrgang],1)</f>
        <v>#N/A</v>
      </c>
      <c r="AH14" s="4" t="e">
        <f ca="1">MATCH(Tabelle1[[#This Row],[Gürtelgrad]],Tab_Grad[Gürtelgrad],0)</f>
        <v>#N/A</v>
      </c>
      <c r="AI14" s="4" t="e">
        <f ca="1">MATCH(VLOOKUP(Tabelle1[[#This Row],[Team_Partner/in2_Name2]],Tabelle1[[Name, Vorname]:[Gürtelgrad]],3,FALSE),Tab_Grad[Gürtelgrad],0)</f>
        <v>#N/A</v>
      </c>
      <c r="AJ14" s="4" t="e">
        <f ca="1">MATCH(VLOOKUP(Tabelle1[[#This Row],[Team_Partner/in3_Name3]],Tabelle1[[Name, Vorname]:[Gürtelgrad]],3,FALSE),Tab_Grad[Gürtelgrad],0)</f>
        <v>#N/A</v>
      </c>
    </row>
    <row r="15" spans="1:36" x14ac:dyDescent="0.2">
      <c r="A15" s="10"/>
      <c r="B15" s="11"/>
      <c r="C15" s="10"/>
      <c r="D15" s="10"/>
      <c r="E15" s="12" t="str">
        <f ca="1">IF(Tabelle1[[#This Row],[Geburtstag]]&lt;&gt;"",INDEX(Tab_Alter[],MATCH(YEAR(Tabelle1[[#This Row],[Geburtstag]]),Tab_Alter[Jahrgang],1),2),"")</f>
        <v/>
      </c>
      <c r="F15" s="4" t="str">
        <f ca="1">IF(Tabelle1[[#This Row],[Gürtelgrad]]&lt;&gt;"",VLOOKUP(Tabelle1[[#This Row],[Gürtelgrad]],Tab_Grad[[Gürtelgrad]:[LK]],2,FALSE),"")</f>
        <v/>
      </c>
      <c r="G15" s="10"/>
      <c r="H15" s="8"/>
      <c r="I15" s="9"/>
      <c r="J15" s="9"/>
      <c r="K15" s="7" t="str" cm="1">
        <f t="array" aca="1" ref="K15" ca="1">_xlfn.IFNA(IF(AND(Tabelle1[[#This Row],[Geburtstag]]&lt;&gt;"",Tabelle1[[#This Row],[PoomsaePaar]]="x"),INDEX(Tab_Alter[],MATCH(Paar,Tab_Alter[Jahrgang],1),2),""),"")</f>
        <v/>
      </c>
      <c r="L15" s="7" t="str" cm="1">
        <f t="array" aca="1" ref="L15" ca="1">_xlfn.IFNA(IF(Tabelle1[[#This Row],[PoomsaePaar]]="x",VLOOKUP(PaarLK,Tab_Grad[[Gürtelgrad]:[LK]],2,FALSE),""),"")</f>
        <v/>
      </c>
      <c r="M15" s="8"/>
      <c r="N15" s="8"/>
      <c r="O15" s="8"/>
      <c r="P15" s="6" t="str" cm="1">
        <f t="array" aca="1" ref="P15" ca="1">_xlfn.IFNA(INDEX(Tab_Alter[],SMALL(Tabelle1[[#This Row],[Team_Partner/in1_Klasse1]:[Team_Partner/in3_Klasse3]],1),2),"")</f>
        <v/>
      </c>
      <c r="Q15" s="6" t="str" cm="1">
        <f t="array" aca="1" ref="Q15" ca="1">_xlfn.IFNA(INDEX(Tab_Grad[],LARGE(Tabelle1[[#This Row],[Team_Partner/in1_LK1]:[Team_Partner/in3_LK3]],1),2),"")</f>
        <v/>
      </c>
      <c r="R15" s="9"/>
      <c r="S15" s="9"/>
      <c r="T15" s="7" t="str">
        <f ca="1">IF(AND(Tabelle1[[#This Row],[Kick-Hochsprung]]="x",Tabelle1[[#This Row],[Groesse '[cm']]]&lt;&gt;""),"LK "&amp;MATCH(Tabelle1[[#This Row],[Groesse '[cm']]],Tab_Groß[Größe],-1)-1,"")</f>
        <v/>
      </c>
      <c r="U15" s="8"/>
      <c r="V15" s="6" t="str">
        <f ca="1">IF(Tabelle1[[#This Row],[Spezialbruchtest]]="x",Tabelle1[[#This Row],[Klasse]],"")</f>
        <v/>
      </c>
      <c r="W15" s="6" t="str">
        <f ca="1">IF(Tabelle1[[#This Row],[Spezialbruchtest]]="x",VLOOKUP(Tabelle1[[#This Row],[Gürtelgrad]],Tab_Grad[[Gürtelgrad]:[LK]],2,FALSE),"")</f>
        <v/>
      </c>
      <c r="X15" s="9"/>
      <c r="Y15" s="9"/>
      <c r="Z15" s="7" t="str" cm="1">
        <f t="array" aca="1" ref="Z15" ca="1">_xlfn.IFNA(IF(AND(Tabelle1[[#This Row],[Geburtstag]]&lt;&gt;"",Tabelle1[[#This Row],[Ilbo Taeryon]]="x"),INDEX(Tab_Alter[],MATCH(Paar,Tab_Alter[Jahrgang],1),2),""),"")</f>
        <v/>
      </c>
      <c r="AA15" s="7" t="str" cm="1">
        <f t="array" aca="1" ref="AA15" ca="1">_xlfn.IFNA(IF(Tabelle1[[#This Row],[Ilbo Taeryon]]="x",VLOOKUP(PaarLK,Tab_Grad[[Gürtelgrad]:[LK]],2,FALSE),""),"")</f>
        <v/>
      </c>
      <c r="AB15" s="4">
        <f ca="1">Tabelle1[[#This Row],[Name, Vorname]]</f>
        <v>0</v>
      </c>
      <c r="AC15" s="4">
        <f ca="1">Tabelle1[[#This Row],[Team_Partner/in2]]</f>
        <v>0</v>
      </c>
      <c r="AD15" s="4">
        <f ca="1">Tabelle1[[#This Row],[Team_Partner/in3]]</f>
        <v>0</v>
      </c>
      <c r="AE15" s="4" t="e">
        <f ca="1">MATCH(YEAR(Tabelle1[[#This Row],[Geburtstag]]),Tab_Alter[Jahrgang],1)</f>
        <v>#N/A</v>
      </c>
      <c r="AF15" s="4" t="e">
        <f ca="1">MATCH(YEAR(VLOOKUP(Tabelle1[[#This Row],[Team_Partner/in2_Name2]],Tabelle1[[Name, Vorname]:[Geburtstag]],2,FALSE)),Tab_Alter[Jahrgang],1)</f>
        <v>#N/A</v>
      </c>
      <c r="AG15" s="4" t="e">
        <f ca="1">MATCH(YEAR(VLOOKUP(Tabelle1[[#This Row],[Team_Partner/in3_Name3]],Tabelle1[[Name, Vorname]:[Geburtstag]],2,FALSE)),Tab_Alter[Jahrgang],1)</f>
        <v>#N/A</v>
      </c>
      <c r="AH15" s="4" t="e">
        <f ca="1">MATCH(Tabelle1[[#This Row],[Gürtelgrad]],Tab_Grad[Gürtelgrad],0)</f>
        <v>#N/A</v>
      </c>
      <c r="AI15" s="4" t="e">
        <f ca="1">MATCH(VLOOKUP(Tabelle1[[#This Row],[Team_Partner/in2_Name2]],Tabelle1[[Name, Vorname]:[Gürtelgrad]],3,FALSE),Tab_Grad[Gürtelgrad],0)</f>
        <v>#N/A</v>
      </c>
      <c r="AJ15" s="4" t="e">
        <f ca="1">MATCH(VLOOKUP(Tabelle1[[#This Row],[Team_Partner/in3_Name3]],Tabelle1[[Name, Vorname]:[Gürtelgrad]],3,FALSE),Tab_Grad[Gürtelgrad],0)</f>
        <v>#N/A</v>
      </c>
    </row>
    <row r="16" spans="1:36" x14ac:dyDescent="0.2">
      <c r="A16" s="10"/>
      <c r="B16" s="11"/>
      <c r="C16" s="10"/>
      <c r="D16" s="10"/>
      <c r="E16" s="12" t="str">
        <f ca="1">IF(Tabelle1[[#This Row],[Geburtstag]]&lt;&gt;"",INDEX(Tab_Alter[],MATCH(YEAR(Tabelle1[[#This Row],[Geburtstag]]),Tab_Alter[Jahrgang],1),2),"")</f>
        <v/>
      </c>
      <c r="F16" s="4" t="str">
        <f ca="1">IF(Tabelle1[[#This Row],[Gürtelgrad]]&lt;&gt;"",VLOOKUP(Tabelle1[[#This Row],[Gürtelgrad]],Tab_Grad[[Gürtelgrad]:[LK]],2,FALSE),"")</f>
        <v/>
      </c>
      <c r="G16" s="10"/>
      <c r="H16" s="8"/>
      <c r="I16" s="9"/>
      <c r="J16" s="9"/>
      <c r="K16" s="7" t="str" cm="1">
        <f t="array" aca="1" ref="K16" ca="1">_xlfn.IFNA(IF(AND(Tabelle1[[#This Row],[Geburtstag]]&lt;&gt;"",Tabelle1[[#This Row],[PoomsaePaar]]="x"),INDEX(Tab_Alter[],MATCH(Paar,Tab_Alter[Jahrgang],1),2),""),"")</f>
        <v/>
      </c>
      <c r="L16" s="7" t="str" cm="1">
        <f t="array" aca="1" ref="L16" ca="1">_xlfn.IFNA(IF(Tabelle1[[#This Row],[PoomsaePaar]]="x",VLOOKUP(PaarLK,Tab_Grad[[Gürtelgrad]:[LK]],2,FALSE),""),"")</f>
        <v/>
      </c>
      <c r="M16" s="8"/>
      <c r="N16" s="8"/>
      <c r="O16" s="8"/>
      <c r="P16" s="6" t="str" cm="1">
        <f t="array" aca="1" ref="P16" ca="1">_xlfn.IFNA(INDEX(Tab_Alter[],SMALL(Tabelle1[[#This Row],[Team_Partner/in1_Klasse1]:[Team_Partner/in3_Klasse3]],1),2),"")</f>
        <v/>
      </c>
      <c r="Q16" s="6" t="str" cm="1">
        <f t="array" aca="1" ref="Q16" ca="1">_xlfn.IFNA(INDEX(Tab_Grad[],LARGE(Tabelle1[[#This Row],[Team_Partner/in1_LK1]:[Team_Partner/in3_LK3]],1),2),"")</f>
        <v/>
      </c>
      <c r="R16" s="9"/>
      <c r="S16" s="9"/>
      <c r="T16" s="7" t="str">
        <f ca="1">IF(AND(Tabelle1[[#This Row],[Kick-Hochsprung]]="x",Tabelle1[[#This Row],[Groesse '[cm']]]&lt;&gt;""),"LK "&amp;MATCH(Tabelle1[[#This Row],[Groesse '[cm']]],Tab_Groß[Größe],-1)-1,"")</f>
        <v/>
      </c>
      <c r="U16" s="8"/>
      <c r="V16" s="6" t="str">
        <f ca="1">IF(Tabelle1[[#This Row],[Spezialbruchtest]]="x",Tabelle1[[#This Row],[Klasse]],"")</f>
        <v/>
      </c>
      <c r="W16" s="6" t="str">
        <f ca="1">IF(Tabelle1[[#This Row],[Spezialbruchtest]]="x",VLOOKUP(Tabelle1[[#This Row],[Gürtelgrad]],Tab_Grad[[Gürtelgrad]:[LK]],2,FALSE),"")</f>
        <v/>
      </c>
      <c r="X16" s="9"/>
      <c r="Y16" s="9"/>
      <c r="Z16" s="7" t="str" cm="1">
        <f t="array" aca="1" ref="Z16" ca="1">_xlfn.IFNA(IF(AND(Tabelle1[[#This Row],[Geburtstag]]&lt;&gt;"",Tabelle1[[#This Row],[Ilbo Taeryon]]="x"),INDEX(Tab_Alter[],MATCH(Paar,Tab_Alter[Jahrgang],1),2),""),"")</f>
        <v/>
      </c>
      <c r="AA16" s="7" t="str" cm="1">
        <f t="array" aca="1" ref="AA16" ca="1">_xlfn.IFNA(IF(Tabelle1[[#This Row],[Ilbo Taeryon]]="x",VLOOKUP(PaarLK,Tab_Grad[[Gürtelgrad]:[LK]],2,FALSE),""),"")</f>
        <v/>
      </c>
      <c r="AB16" s="4">
        <f ca="1">Tabelle1[[#This Row],[Name, Vorname]]</f>
        <v>0</v>
      </c>
      <c r="AC16" s="4">
        <f ca="1">Tabelle1[[#This Row],[Team_Partner/in2]]</f>
        <v>0</v>
      </c>
      <c r="AD16" s="4">
        <f ca="1">Tabelle1[[#This Row],[Team_Partner/in3]]</f>
        <v>0</v>
      </c>
      <c r="AE16" s="4" t="e">
        <f ca="1">MATCH(YEAR(Tabelle1[[#This Row],[Geburtstag]]),Tab_Alter[Jahrgang],1)</f>
        <v>#N/A</v>
      </c>
      <c r="AF16" s="4" t="e">
        <f ca="1">MATCH(YEAR(VLOOKUP(Tabelle1[[#This Row],[Team_Partner/in2_Name2]],Tabelle1[[Name, Vorname]:[Geburtstag]],2,FALSE)),Tab_Alter[Jahrgang],1)</f>
        <v>#N/A</v>
      </c>
      <c r="AG16" s="4" t="e">
        <f ca="1">MATCH(YEAR(VLOOKUP(Tabelle1[[#This Row],[Team_Partner/in3_Name3]],Tabelle1[[Name, Vorname]:[Geburtstag]],2,FALSE)),Tab_Alter[Jahrgang],1)</f>
        <v>#N/A</v>
      </c>
      <c r="AH16" s="4" t="e">
        <f ca="1">MATCH(Tabelle1[[#This Row],[Gürtelgrad]],Tab_Grad[Gürtelgrad],0)</f>
        <v>#N/A</v>
      </c>
      <c r="AI16" s="4" t="e">
        <f ca="1">MATCH(VLOOKUP(Tabelle1[[#This Row],[Team_Partner/in2_Name2]],Tabelle1[[Name, Vorname]:[Gürtelgrad]],3,FALSE),Tab_Grad[Gürtelgrad],0)</f>
        <v>#N/A</v>
      </c>
      <c r="AJ16" s="4" t="e">
        <f ca="1">MATCH(VLOOKUP(Tabelle1[[#This Row],[Team_Partner/in3_Name3]],Tabelle1[[Name, Vorname]:[Gürtelgrad]],3,FALSE),Tab_Grad[Gürtelgrad],0)</f>
        <v>#N/A</v>
      </c>
    </row>
    <row r="17" spans="1:36" x14ac:dyDescent="0.2">
      <c r="A17" s="10"/>
      <c r="B17" s="11"/>
      <c r="C17" s="10"/>
      <c r="D17" s="10"/>
      <c r="E17" s="12" t="str">
        <f ca="1">IF(Tabelle1[[#This Row],[Geburtstag]]&lt;&gt;"",INDEX(Tab_Alter[],MATCH(YEAR(Tabelle1[[#This Row],[Geburtstag]]),Tab_Alter[Jahrgang],1),2),"")</f>
        <v/>
      </c>
      <c r="F17" s="4" t="str">
        <f ca="1">IF(Tabelle1[[#This Row],[Gürtelgrad]]&lt;&gt;"",VLOOKUP(Tabelle1[[#This Row],[Gürtelgrad]],Tab_Grad[[Gürtelgrad]:[LK]],2,FALSE),"")</f>
        <v/>
      </c>
      <c r="G17" s="10"/>
      <c r="H17" s="8"/>
      <c r="I17" s="9"/>
      <c r="J17" s="9"/>
      <c r="K17" s="7" t="str" cm="1">
        <f t="array" aca="1" ref="K17" ca="1">_xlfn.IFNA(IF(AND(Tabelle1[[#This Row],[Geburtstag]]&lt;&gt;"",Tabelle1[[#This Row],[PoomsaePaar]]="x"),INDEX(Tab_Alter[],MATCH(Paar,Tab_Alter[Jahrgang],1),2),""),"")</f>
        <v/>
      </c>
      <c r="L17" s="7" t="str" cm="1">
        <f t="array" aca="1" ref="L17" ca="1">_xlfn.IFNA(IF(Tabelle1[[#This Row],[PoomsaePaar]]="x",VLOOKUP(PaarLK,Tab_Grad[[Gürtelgrad]:[LK]],2,FALSE),""),"")</f>
        <v/>
      </c>
      <c r="M17" s="8"/>
      <c r="N17" s="8"/>
      <c r="O17" s="8"/>
      <c r="P17" s="6" t="str" cm="1">
        <f t="array" aca="1" ref="P17" ca="1">_xlfn.IFNA(INDEX(Tab_Alter[],SMALL(Tabelle1[[#This Row],[Team_Partner/in1_Klasse1]:[Team_Partner/in3_Klasse3]],1),2),"")</f>
        <v/>
      </c>
      <c r="Q17" s="6" t="str" cm="1">
        <f t="array" aca="1" ref="Q17" ca="1">_xlfn.IFNA(INDEX(Tab_Grad[],LARGE(Tabelle1[[#This Row],[Team_Partner/in1_LK1]:[Team_Partner/in3_LK3]],1),2),"")</f>
        <v/>
      </c>
      <c r="R17" s="9"/>
      <c r="S17" s="9"/>
      <c r="T17" s="7" t="str">
        <f ca="1">IF(AND(Tabelle1[[#This Row],[Kick-Hochsprung]]="x",Tabelle1[[#This Row],[Groesse '[cm']]]&lt;&gt;""),"LK "&amp;MATCH(Tabelle1[[#This Row],[Groesse '[cm']]],Tab_Groß[Größe],-1)-1,"")</f>
        <v/>
      </c>
      <c r="U17" s="8"/>
      <c r="V17" s="6" t="str">
        <f ca="1">IF(Tabelle1[[#This Row],[Spezialbruchtest]]="x",Tabelle1[[#This Row],[Klasse]],"")</f>
        <v/>
      </c>
      <c r="W17" s="6" t="str">
        <f ca="1">IF(Tabelle1[[#This Row],[Spezialbruchtest]]="x",VLOOKUP(Tabelle1[[#This Row],[Gürtelgrad]],Tab_Grad[[Gürtelgrad]:[LK]],2,FALSE),"")</f>
        <v/>
      </c>
      <c r="X17" s="9"/>
      <c r="Y17" s="9"/>
      <c r="Z17" s="7" t="str" cm="1">
        <f t="array" aca="1" ref="Z17" ca="1">_xlfn.IFNA(IF(AND(Tabelle1[[#This Row],[Geburtstag]]&lt;&gt;"",Tabelle1[[#This Row],[Ilbo Taeryon]]="x"),INDEX(Tab_Alter[],MATCH(Paar,Tab_Alter[Jahrgang],1),2),""),"")</f>
        <v/>
      </c>
      <c r="AA17" s="7" t="str" cm="1">
        <f t="array" aca="1" ref="AA17" ca="1">_xlfn.IFNA(IF(Tabelle1[[#This Row],[Ilbo Taeryon]]="x",VLOOKUP(PaarLK,Tab_Grad[[Gürtelgrad]:[LK]],2,FALSE),""),"")</f>
        <v/>
      </c>
      <c r="AB17" s="4">
        <f ca="1">Tabelle1[[#This Row],[Name, Vorname]]</f>
        <v>0</v>
      </c>
      <c r="AC17" s="4">
        <f ca="1">Tabelle1[[#This Row],[Team_Partner/in2]]</f>
        <v>0</v>
      </c>
      <c r="AD17" s="4">
        <f ca="1">Tabelle1[[#This Row],[Team_Partner/in3]]</f>
        <v>0</v>
      </c>
      <c r="AE17" s="4" t="e">
        <f ca="1">MATCH(YEAR(Tabelle1[[#This Row],[Geburtstag]]),Tab_Alter[Jahrgang],1)</f>
        <v>#N/A</v>
      </c>
      <c r="AF17" s="4" t="e">
        <f ca="1">MATCH(YEAR(VLOOKUP(Tabelle1[[#This Row],[Team_Partner/in2_Name2]],Tabelle1[[Name, Vorname]:[Geburtstag]],2,FALSE)),Tab_Alter[Jahrgang],1)</f>
        <v>#N/A</v>
      </c>
      <c r="AG17" s="4" t="e">
        <f ca="1">MATCH(YEAR(VLOOKUP(Tabelle1[[#This Row],[Team_Partner/in3_Name3]],Tabelle1[[Name, Vorname]:[Geburtstag]],2,FALSE)),Tab_Alter[Jahrgang],1)</f>
        <v>#N/A</v>
      </c>
      <c r="AH17" s="4" t="e">
        <f ca="1">MATCH(Tabelle1[[#This Row],[Gürtelgrad]],Tab_Grad[Gürtelgrad],0)</f>
        <v>#N/A</v>
      </c>
      <c r="AI17" s="4" t="e">
        <f ca="1">MATCH(VLOOKUP(Tabelle1[[#This Row],[Team_Partner/in2_Name2]],Tabelle1[[Name, Vorname]:[Gürtelgrad]],3,FALSE),Tab_Grad[Gürtelgrad],0)</f>
        <v>#N/A</v>
      </c>
      <c r="AJ17" s="4" t="e">
        <f ca="1">MATCH(VLOOKUP(Tabelle1[[#This Row],[Team_Partner/in3_Name3]],Tabelle1[[Name, Vorname]:[Gürtelgrad]],3,FALSE),Tab_Grad[Gürtelgrad],0)</f>
        <v>#N/A</v>
      </c>
    </row>
    <row r="18" spans="1:36" x14ac:dyDescent="0.2">
      <c r="A18" s="10"/>
      <c r="B18" s="11"/>
      <c r="C18" s="10"/>
      <c r="D18" s="10"/>
      <c r="E18" s="12" t="str">
        <f ca="1">IF(Tabelle1[[#This Row],[Geburtstag]]&lt;&gt;"",INDEX(Tab_Alter[],MATCH(YEAR(Tabelle1[[#This Row],[Geburtstag]]),Tab_Alter[Jahrgang],1),2),"")</f>
        <v/>
      </c>
      <c r="F18" s="4" t="str">
        <f ca="1">IF(Tabelle1[[#This Row],[Gürtelgrad]]&lt;&gt;"",VLOOKUP(Tabelle1[[#This Row],[Gürtelgrad]],Tab_Grad[[Gürtelgrad]:[LK]],2,FALSE),"")</f>
        <v/>
      </c>
      <c r="G18" s="10"/>
      <c r="H18" s="8"/>
      <c r="I18" s="9"/>
      <c r="J18" s="9"/>
      <c r="K18" s="7" t="str" cm="1">
        <f t="array" aca="1" ref="K18" ca="1">_xlfn.IFNA(IF(AND(Tabelle1[[#This Row],[Geburtstag]]&lt;&gt;"",Tabelle1[[#This Row],[PoomsaePaar]]="x"),INDEX(Tab_Alter[],MATCH(Paar,Tab_Alter[Jahrgang],1),2),""),"")</f>
        <v/>
      </c>
      <c r="L18" s="7" t="str" cm="1">
        <f t="array" aca="1" ref="L18" ca="1">_xlfn.IFNA(IF(Tabelle1[[#This Row],[PoomsaePaar]]="x",VLOOKUP(PaarLK,Tab_Grad[[Gürtelgrad]:[LK]],2,FALSE),""),"")</f>
        <v/>
      </c>
      <c r="M18" s="8"/>
      <c r="N18" s="8"/>
      <c r="O18" s="8"/>
      <c r="P18" s="6" t="str" cm="1">
        <f t="array" aca="1" ref="P18" ca="1">_xlfn.IFNA(INDEX(Tab_Alter[],SMALL(Tabelle1[[#This Row],[Team_Partner/in1_Klasse1]:[Team_Partner/in3_Klasse3]],1),2),"")</f>
        <v/>
      </c>
      <c r="Q18" s="6" t="str" cm="1">
        <f t="array" aca="1" ref="Q18" ca="1">_xlfn.IFNA(INDEX(Tab_Grad[],LARGE(Tabelle1[[#This Row],[Team_Partner/in1_LK1]:[Team_Partner/in3_LK3]],1),2),"")</f>
        <v/>
      </c>
      <c r="R18" s="9"/>
      <c r="S18" s="9"/>
      <c r="T18" s="7" t="str">
        <f ca="1">IF(AND(Tabelle1[[#This Row],[Kick-Hochsprung]]="x",Tabelle1[[#This Row],[Groesse '[cm']]]&lt;&gt;""),"LK "&amp;MATCH(Tabelle1[[#This Row],[Groesse '[cm']]],Tab_Groß[Größe],-1)-1,"")</f>
        <v/>
      </c>
      <c r="U18" s="8"/>
      <c r="V18" s="6" t="str">
        <f ca="1">IF(Tabelle1[[#This Row],[Spezialbruchtest]]="x",Tabelle1[[#This Row],[Klasse]],"")</f>
        <v/>
      </c>
      <c r="W18" s="6" t="str">
        <f ca="1">IF(Tabelle1[[#This Row],[Spezialbruchtest]]="x",VLOOKUP(Tabelle1[[#This Row],[Gürtelgrad]],Tab_Grad[[Gürtelgrad]:[LK]],2,FALSE),"")</f>
        <v/>
      </c>
      <c r="X18" s="9"/>
      <c r="Y18" s="9"/>
      <c r="Z18" s="7" t="str" cm="1">
        <f t="array" aca="1" ref="Z18" ca="1">_xlfn.IFNA(IF(AND(Tabelle1[[#This Row],[Geburtstag]]&lt;&gt;"",Tabelle1[[#This Row],[Ilbo Taeryon]]="x"),INDEX(Tab_Alter[],MATCH(Paar,Tab_Alter[Jahrgang],1),2),""),"")</f>
        <v/>
      </c>
      <c r="AA18" s="7" t="str" cm="1">
        <f t="array" aca="1" ref="AA18" ca="1">_xlfn.IFNA(IF(Tabelle1[[#This Row],[Ilbo Taeryon]]="x",VLOOKUP(PaarLK,Tab_Grad[[Gürtelgrad]:[LK]],2,FALSE),""),"")</f>
        <v/>
      </c>
      <c r="AB18" s="4">
        <f ca="1">Tabelle1[[#This Row],[Name, Vorname]]</f>
        <v>0</v>
      </c>
      <c r="AC18" s="4">
        <f ca="1">Tabelle1[[#This Row],[Team_Partner/in2]]</f>
        <v>0</v>
      </c>
      <c r="AD18" s="4">
        <f ca="1">Tabelle1[[#This Row],[Team_Partner/in3]]</f>
        <v>0</v>
      </c>
      <c r="AE18" s="4" t="e">
        <f ca="1">MATCH(YEAR(Tabelle1[[#This Row],[Geburtstag]]),Tab_Alter[Jahrgang],1)</f>
        <v>#N/A</v>
      </c>
      <c r="AF18" s="4" t="e">
        <f ca="1">MATCH(YEAR(VLOOKUP(Tabelle1[[#This Row],[Team_Partner/in2_Name2]],Tabelle1[[Name, Vorname]:[Geburtstag]],2,FALSE)),Tab_Alter[Jahrgang],1)</f>
        <v>#N/A</v>
      </c>
      <c r="AG18" s="4" t="e">
        <f ca="1">MATCH(YEAR(VLOOKUP(Tabelle1[[#This Row],[Team_Partner/in3_Name3]],Tabelle1[[Name, Vorname]:[Geburtstag]],2,FALSE)),Tab_Alter[Jahrgang],1)</f>
        <v>#N/A</v>
      </c>
      <c r="AH18" s="4" t="e">
        <f ca="1">MATCH(Tabelle1[[#This Row],[Gürtelgrad]],Tab_Grad[Gürtelgrad],0)</f>
        <v>#N/A</v>
      </c>
      <c r="AI18" s="4" t="e">
        <f ca="1">MATCH(VLOOKUP(Tabelle1[[#This Row],[Team_Partner/in2_Name2]],Tabelle1[[Name, Vorname]:[Gürtelgrad]],3,FALSE),Tab_Grad[Gürtelgrad],0)</f>
        <v>#N/A</v>
      </c>
      <c r="AJ18" s="4" t="e">
        <f ca="1">MATCH(VLOOKUP(Tabelle1[[#This Row],[Team_Partner/in3_Name3]],Tabelle1[[Name, Vorname]:[Gürtelgrad]],3,FALSE),Tab_Grad[Gürtelgrad],0)</f>
        <v>#N/A</v>
      </c>
    </row>
    <row r="19" spans="1:36" x14ac:dyDescent="0.2">
      <c r="A19" s="10"/>
      <c r="B19" s="11"/>
      <c r="C19" s="10"/>
      <c r="D19" s="10"/>
      <c r="E19" s="12" t="str">
        <f ca="1">IF(Tabelle1[[#This Row],[Geburtstag]]&lt;&gt;"",INDEX(Tab_Alter[],MATCH(YEAR(Tabelle1[[#This Row],[Geburtstag]]),Tab_Alter[Jahrgang],1),2),"")</f>
        <v/>
      </c>
      <c r="F19" s="4" t="str">
        <f ca="1">IF(Tabelle1[[#This Row],[Gürtelgrad]]&lt;&gt;"",VLOOKUP(Tabelle1[[#This Row],[Gürtelgrad]],Tab_Grad[[Gürtelgrad]:[LK]],2,FALSE),"")</f>
        <v/>
      </c>
      <c r="G19" s="10"/>
      <c r="H19" s="8"/>
      <c r="I19" s="9"/>
      <c r="J19" s="9"/>
      <c r="K19" s="7" t="str" cm="1">
        <f t="array" aca="1" ref="K19" ca="1">_xlfn.IFNA(IF(AND(Tabelle1[[#This Row],[Geburtstag]]&lt;&gt;"",Tabelle1[[#This Row],[PoomsaePaar]]="x"),INDEX(Tab_Alter[],MATCH(Paar,Tab_Alter[Jahrgang],1),2),""),"")</f>
        <v/>
      </c>
      <c r="L19" s="7" t="str" cm="1">
        <f t="array" aca="1" ref="L19" ca="1">_xlfn.IFNA(IF(Tabelle1[[#This Row],[PoomsaePaar]]="x",VLOOKUP(PaarLK,Tab_Grad[[Gürtelgrad]:[LK]],2,FALSE),""),"")</f>
        <v/>
      </c>
      <c r="M19" s="8"/>
      <c r="N19" s="8"/>
      <c r="O19" s="8"/>
      <c r="P19" s="6" t="str" cm="1">
        <f t="array" aca="1" ref="P19" ca="1">_xlfn.IFNA(INDEX(Tab_Alter[],SMALL(Tabelle1[[#This Row],[Team_Partner/in1_Klasse1]:[Team_Partner/in3_Klasse3]],1),2),"")</f>
        <v/>
      </c>
      <c r="Q19" s="6" t="str" cm="1">
        <f t="array" aca="1" ref="Q19" ca="1">_xlfn.IFNA(INDEX(Tab_Grad[],LARGE(Tabelle1[[#This Row],[Team_Partner/in1_LK1]:[Team_Partner/in3_LK3]],1),2),"")</f>
        <v/>
      </c>
      <c r="R19" s="9"/>
      <c r="S19" s="9"/>
      <c r="T19" s="7" t="str">
        <f ca="1">IF(AND(Tabelle1[[#This Row],[Kick-Hochsprung]]="x",Tabelle1[[#This Row],[Groesse '[cm']]]&lt;&gt;""),"LK "&amp;MATCH(Tabelle1[[#This Row],[Groesse '[cm']]],Tab_Groß[Größe],-1)-1,"")</f>
        <v/>
      </c>
      <c r="U19" s="8"/>
      <c r="V19" s="6" t="str">
        <f ca="1">IF(Tabelle1[[#This Row],[Spezialbruchtest]]="x",Tabelle1[[#This Row],[Klasse]],"")</f>
        <v/>
      </c>
      <c r="W19" s="6" t="str">
        <f ca="1">IF(Tabelle1[[#This Row],[Spezialbruchtest]]="x",VLOOKUP(Tabelle1[[#This Row],[Gürtelgrad]],Tab_Grad[[Gürtelgrad]:[LK]],2,FALSE),"")</f>
        <v/>
      </c>
      <c r="X19" s="9"/>
      <c r="Y19" s="9"/>
      <c r="Z19" s="7" t="str" cm="1">
        <f t="array" aca="1" ref="Z19" ca="1">_xlfn.IFNA(IF(AND(Tabelle1[[#This Row],[Geburtstag]]&lt;&gt;"",Tabelle1[[#This Row],[Ilbo Taeryon]]="x"),INDEX(Tab_Alter[],MATCH(Paar,Tab_Alter[Jahrgang],1),2),""),"")</f>
        <v/>
      </c>
      <c r="AA19" s="7" t="str" cm="1">
        <f t="array" aca="1" ref="AA19" ca="1">_xlfn.IFNA(IF(Tabelle1[[#This Row],[Ilbo Taeryon]]="x",VLOOKUP(PaarLK,Tab_Grad[[Gürtelgrad]:[LK]],2,FALSE),""),"")</f>
        <v/>
      </c>
      <c r="AB19" s="4">
        <f ca="1">Tabelle1[[#This Row],[Name, Vorname]]</f>
        <v>0</v>
      </c>
      <c r="AC19" s="4">
        <f ca="1">Tabelle1[[#This Row],[Team_Partner/in2]]</f>
        <v>0</v>
      </c>
      <c r="AD19" s="4">
        <f ca="1">Tabelle1[[#This Row],[Team_Partner/in3]]</f>
        <v>0</v>
      </c>
      <c r="AE19" s="4" t="e">
        <f ca="1">MATCH(YEAR(Tabelle1[[#This Row],[Geburtstag]]),Tab_Alter[Jahrgang],1)</f>
        <v>#N/A</v>
      </c>
      <c r="AF19" s="4" t="e">
        <f ca="1">MATCH(YEAR(VLOOKUP(Tabelle1[[#This Row],[Team_Partner/in2_Name2]],Tabelle1[[Name, Vorname]:[Geburtstag]],2,FALSE)),Tab_Alter[Jahrgang],1)</f>
        <v>#N/A</v>
      </c>
      <c r="AG19" s="4" t="e">
        <f ca="1">MATCH(YEAR(VLOOKUP(Tabelle1[[#This Row],[Team_Partner/in3_Name3]],Tabelle1[[Name, Vorname]:[Geburtstag]],2,FALSE)),Tab_Alter[Jahrgang],1)</f>
        <v>#N/A</v>
      </c>
      <c r="AH19" s="4" t="e">
        <f ca="1">MATCH(Tabelle1[[#This Row],[Gürtelgrad]],Tab_Grad[Gürtelgrad],0)</f>
        <v>#N/A</v>
      </c>
      <c r="AI19" s="4" t="e">
        <f ca="1">MATCH(VLOOKUP(Tabelle1[[#This Row],[Team_Partner/in2_Name2]],Tabelle1[[Name, Vorname]:[Gürtelgrad]],3,FALSE),Tab_Grad[Gürtelgrad],0)</f>
        <v>#N/A</v>
      </c>
      <c r="AJ19" s="4" t="e">
        <f ca="1">MATCH(VLOOKUP(Tabelle1[[#This Row],[Team_Partner/in3_Name3]],Tabelle1[[Name, Vorname]:[Gürtelgrad]],3,FALSE),Tab_Grad[Gürtelgrad],0)</f>
        <v>#N/A</v>
      </c>
    </row>
    <row r="20" spans="1:36" x14ac:dyDescent="0.2">
      <c r="A20" s="10"/>
      <c r="B20" s="11"/>
      <c r="C20" s="10"/>
      <c r="D20" s="10"/>
      <c r="E20" s="12" t="str">
        <f ca="1">IF(Tabelle1[[#This Row],[Geburtstag]]&lt;&gt;"",INDEX(Tab_Alter[],MATCH(YEAR(Tabelle1[[#This Row],[Geburtstag]]),Tab_Alter[Jahrgang],1),2),"")</f>
        <v/>
      </c>
      <c r="F20" s="4" t="str">
        <f ca="1">IF(Tabelle1[[#This Row],[Gürtelgrad]]&lt;&gt;"",VLOOKUP(Tabelle1[[#This Row],[Gürtelgrad]],Tab_Grad[[Gürtelgrad]:[LK]],2,FALSE),"")</f>
        <v/>
      </c>
      <c r="G20" s="10"/>
      <c r="H20" s="8"/>
      <c r="I20" s="9"/>
      <c r="J20" s="9"/>
      <c r="K20" s="7" t="str" cm="1">
        <f t="array" aca="1" ref="K20" ca="1">_xlfn.IFNA(IF(AND(Tabelle1[[#This Row],[Geburtstag]]&lt;&gt;"",Tabelle1[[#This Row],[PoomsaePaar]]="x"),INDEX(Tab_Alter[],MATCH(Paar,Tab_Alter[Jahrgang],1),2),""),"")</f>
        <v/>
      </c>
      <c r="L20" s="7" t="str" cm="1">
        <f t="array" aca="1" ref="L20" ca="1">_xlfn.IFNA(IF(Tabelle1[[#This Row],[PoomsaePaar]]="x",VLOOKUP(PaarLK,Tab_Grad[[Gürtelgrad]:[LK]],2,FALSE),""),"")</f>
        <v/>
      </c>
      <c r="M20" s="8"/>
      <c r="N20" s="8"/>
      <c r="O20" s="8"/>
      <c r="P20" s="6" t="str" cm="1">
        <f t="array" aca="1" ref="P20" ca="1">_xlfn.IFNA(INDEX(Tab_Alter[],SMALL(Tabelle1[[#This Row],[Team_Partner/in1_Klasse1]:[Team_Partner/in3_Klasse3]],1),2),"")</f>
        <v/>
      </c>
      <c r="Q20" s="6" t="str" cm="1">
        <f t="array" aca="1" ref="Q20" ca="1">_xlfn.IFNA(INDEX(Tab_Grad[],LARGE(Tabelle1[[#This Row],[Team_Partner/in1_LK1]:[Team_Partner/in3_LK3]],1),2),"")</f>
        <v/>
      </c>
      <c r="R20" s="9"/>
      <c r="S20" s="9"/>
      <c r="T20" s="7" t="str">
        <f ca="1">IF(AND(Tabelle1[[#This Row],[Kick-Hochsprung]]="x",Tabelle1[[#This Row],[Groesse '[cm']]]&lt;&gt;""),"LK "&amp;MATCH(Tabelle1[[#This Row],[Groesse '[cm']]],Tab_Groß[Größe],-1)-1,"")</f>
        <v/>
      </c>
      <c r="U20" s="8"/>
      <c r="V20" s="6" t="str">
        <f ca="1">IF(Tabelle1[[#This Row],[Spezialbruchtest]]="x",Tabelle1[[#This Row],[Klasse]],"")</f>
        <v/>
      </c>
      <c r="W20" s="6" t="str">
        <f ca="1">IF(Tabelle1[[#This Row],[Spezialbruchtest]]="x",VLOOKUP(Tabelle1[[#This Row],[Gürtelgrad]],Tab_Grad[[Gürtelgrad]:[LK]],2,FALSE),"")</f>
        <v/>
      </c>
      <c r="X20" s="9"/>
      <c r="Y20" s="9"/>
      <c r="Z20" s="7" t="str" cm="1">
        <f t="array" aca="1" ref="Z20" ca="1">_xlfn.IFNA(IF(AND(Tabelle1[[#This Row],[Geburtstag]]&lt;&gt;"",Tabelle1[[#This Row],[Ilbo Taeryon]]="x"),INDEX(Tab_Alter[],MATCH(Paar,Tab_Alter[Jahrgang],1),2),""),"")</f>
        <v/>
      </c>
      <c r="AA20" s="7" t="str" cm="1">
        <f t="array" aca="1" ref="AA20" ca="1">_xlfn.IFNA(IF(Tabelle1[[#This Row],[Ilbo Taeryon]]="x",VLOOKUP(PaarLK,Tab_Grad[[Gürtelgrad]:[LK]],2,FALSE),""),"")</f>
        <v/>
      </c>
      <c r="AB20" s="4">
        <f ca="1">Tabelle1[[#This Row],[Name, Vorname]]</f>
        <v>0</v>
      </c>
      <c r="AC20" s="4">
        <f ca="1">Tabelle1[[#This Row],[Team_Partner/in2]]</f>
        <v>0</v>
      </c>
      <c r="AD20" s="4">
        <f ca="1">Tabelle1[[#This Row],[Team_Partner/in3]]</f>
        <v>0</v>
      </c>
      <c r="AE20" s="4" t="e">
        <f ca="1">MATCH(YEAR(Tabelle1[[#This Row],[Geburtstag]]),Tab_Alter[Jahrgang],1)</f>
        <v>#N/A</v>
      </c>
      <c r="AF20" s="4" t="e">
        <f ca="1">MATCH(YEAR(VLOOKUP(Tabelle1[[#This Row],[Team_Partner/in2_Name2]],Tabelle1[[Name, Vorname]:[Geburtstag]],2,FALSE)),Tab_Alter[Jahrgang],1)</f>
        <v>#N/A</v>
      </c>
      <c r="AG20" s="4" t="e">
        <f ca="1">MATCH(YEAR(VLOOKUP(Tabelle1[[#This Row],[Team_Partner/in3_Name3]],Tabelle1[[Name, Vorname]:[Geburtstag]],2,FALSE)),Tab_Alter[Jahrgang],1)</f>
        <v>#N/A</v>
      </c>
      <c r="AH20" s="4" t="e">
        <f ca="1">MATCH(Tabelle1[[#This Row],[Gürtelgrad]],Tab_Grad[Gürtelgrad],0)</f>
        <v>#N/A</v>
      </c>
      <c r="AI20" s="4" t="e">
        <f ca="1">MATCH(VLOOKUP(Tabelle1[[#This Row],[Team_Partner/in2_Name2]],Tabelle1[[Name, Vorname]:[Gürtelgrad]],3,FALSE),Tab_Grad[Gürtelgrad],0)</f>
        <v>#N/A</v>
      </c>
      <c r="AJ20" s="4" t="e">
        <f ca="1">MATCH(VLOOKUP(Tabelle1[[#This Row],[Team_Partner/in3_Name3]],Tabelle1[[Name, Vorname]:[Gürtelgrad]],3,FALSE),Tab_Grad[Gürtelgrad],0)</f>
        <v>#N/A</v>
      </c>
    </row>
    <row r="21" spans="1:36" x14ac:dyDescent="0.2">
      <c r="A21" s="10"/>
      <c r="B21" s="11"/>
      <c r="C21" s="10"/>
      <c r="D21" s="10"/>
      <c r="E21" s="12" t="str">
        <f ca="1">IF(Tabelle1[[#This Row],[Geburtstag]]&lt;&gt;"",INDEX(Tab_Alter[],MATCH(YEAR(Tabelle1[[#This Row],[Geburtstag]]),Tab_Alter[Jahrgang],1),2),"")</f>
        <v/>
      </c>
      <c r="F21" s="4" t="str">
        <f ca="1">IF(Tabelle1[[#This Row],[Gürtelgrad]]&lt;&gt;"",VLOOKUP(Tabelle1[[#This Row],[Gürtelgrad]],Tab_Grad[[Gürtelgrad]:[LK]],2,FALSE),"")</f>
        <v/>
      </c>
      <c r="G21" s="10"/>
      <c r="H21" s="8"/>
      <c r="I21" s="9"/>
      <c r="J21" s="9"/>
      <c r="K21" s="7" t="str" cm="1">
        <f t="array" aca="1" ref="K21" ca="1">_xlfn.IFNA(IF(AND(Tabelle1[[#This Row],[Geburtstag]]&lt;&gt;"",Tabelle1[[#This Row],[PoomsaePaar]]="x"),INDEX(Tab_Alter[],MATCH(Paar,Tab_Alter[Jahrgang],1),2),""),"")</f>
        <v/>
      </c>
      <c r="L21" s="7" t="str" cm="1">
        <f t="array" aca="1" ref="L21" ca="1">_xlfn.IFNA(IF(Tabelle1[[#This Row],[PoomsaePaar]]="x",VLOOKUP(PaarLK,Tab_Grad[[Gürtelgrad]:[LK]],2,FALSE),""),"")</f>
        <v/>
      </c>
      <c r="M21" s="8"/>
      <c r="N21" s="8"/>
      <c r="O21" s="8"/>
      <c r="P21" s="6" t="str" cm="1">
        <f t="array" aca="1" ref="P21" ca="1">_xlfn.IFNA(INDEX(Tab_Alter[],SMALL(Tabelle1[[#This Row],[Team_Partner/in1_Klasse1]:[Team_Partner/in3_Klasse3]],1),2),"")</f>
        <v/>
      </c>
      <c r="Q21" s="6" t="str" cm="1">
        <f t="array" aca="1" ref="Q21" ca="1">_xlfn.IFNA(INDEX(Tab_Grad[],LARGE(Tabelle1[[#This Row],[Team_Partner/in1_LK1]:[Team_Partner/in3_LK3]],1),2),"")</f>
        <v/>
      </c>
      <c r="R21" s="9"/>
      <c r="S21" s="9"/>
      <c r="T21" s="7" t="str">
        <f ca="1">IF(AND(Tabelle1[[#This Row],[Kick-Hochsprung]]="x",Tabelle1[[#This Row],[Groesse '[cm']]]&lt;&gt;""),"LK "&amp;MATCH(Tabelle1[[#This Row],[Groesse '[cm']]],Tab_Groß[Größe],-1)-1,"")</f>
        <v/>
      </c>
      <c r="U21" s="8"/>
      <c r="V21" s="6" t="str">
        <f ca="1">IF(Tabelle1[[#This Row],[Spezialbruchtest]]="x",Tabelle1[[#This Row],[Klasse]],"")</f>
        <v/>
      </c>
      <c r="W21" s="6" t="str">
        <f ca="1">IF(Tabelle1[[#This Row],[Spezialbruchtest]]="x",VLOOKUP(Tabelle1[[#This Row],[Gürtelgrad]],Tab_Grad[[Gürtelgrad]:[LK]],2,FALSE),"")</f>
        <v/>
      </c>
      <c r="X21" s="9"/>
      <c r="Y21" s="9"/>
      <c r="Z21" s="7" t="str" cm="1">
        <f t="array" aca="1" ref="Z21" ca="1">_xlfn.IFNA(IF(AND(Tabelle1[[#This Row],[Geburtstag]]&lt;&gt;"",Tabelle1[[#This Row],[Ilbo Taeryon]]="x"),INDEX(Tab_Alter[],MATCH(Paar,Tab_Alter[Jahrgang],1),2),""),"")</f>
        <v/>
      </c>
      <c r="AA21" s="7" t="str" cm="1">
        <f t="array" aca="1" ref="AA21" ca="1">_xlfn.IFNA(IF(Tabelle1[[#This Row],[Ilbo Taeryon]]="x",VLOOKUP(PaarLK,Tab_Grad[[Gürtelgrad]:[LK]],2,FALSE),""),"")</f>
        <v/>
      </c>
      <c r="AB21" s="4">
        <f ca="1">Tabelle1[[#This Row],[Name, Vorname]]</f>
        <v>0</v>
      </c>
      <c r="AC21" s="4">
        <f ca="1">Tabelle1[[#This Row],[Team_Partner/in2]]</f>
        <v>0</v>
      </c>
      <c r="AD21" s="4">
        <f ca="1">Tabelle1[[#This Row],[Team_Partner/in3]]</f>
        <v>0</v>
      </c>
      <c r="AE21" s="4" t="e">
        <f ca="1">MATCH(YEAR(Tabelle1[[#This Row],[Geburtstag]]),Tab_Alter[Jahrgang],1)</f>
        <v>#N/A</v>
      </c>
      <c r="AF21" s="4" t="e">
        <f ca="1">MATCH(YEAR(VLOOKUP(Tabelle1[[#This Row],[Team_Partner/in2_Name2]],Tabelle1[[Name, Vorname]:[Geburtstag]],2,FALSE)),Tab_Alter[Jahrgang],1)</f>
        <v>#N/A</v>
      </c>
      <c r="AG21" s="4" t="e">
        <f ca="1">MATCH(YEAR(VLOOKUP(Tabelle1[[#This Row],[Team_Partner/in3_Name3]],Tabelle1[[Name, Vorname]:[Geburtstag]],2,FALSE)),Tab_Alter[Jahrgang],1)</f>
        <v>#N/A</v>
      </c>
      <c r="AH21" s="4" t="e">
        <f ca="1">MATCH(Tabelle1[[#This Row],[Gürtelgrad]],Tab_Grad[Gürtelgrad],0)</f>
        <v>#N/A</v>
      </c>
      <c r="AI21" s="4" t="e">
        <f ca="1">MATCH(VLOOKUP(Tabelle1[[#This Row],[Team_Partner/in2_Name2]],Tabelle1[[Name, Vorname]:[Gürtelgrad]],3,FALSE),Tab_Grad[Gürtelgrad],0)</f>
        <v>#N/A</v>
      </c>
      <c r="AJ21" s="4" t="e">
        <f ca="1">MATCH(VLOOKUP(Tabelle1[[#This Row],[Team_Partner/in3_Name3]],Tabelle1[[Name, Vorname]:[Gürtelgrad]],3,FALSE),Tab_Grad[Gürtelgrad],0)</f>
        <v>#N/A</v>
      </c>
    </row>
    <row r="22" spans="1:36" x14ac:dyDescent="0.2">
      <c r="A22" s="10"/>
      <c r="B22" s="11"/>
      <c r="C22" s="10"/>
      <c r="D22" s="10"/>
      <c r="E22" s="12" t="str">
        <f ca="1">IF(Tabelle1[[#This Row],[Geburtstag]]&lt;&gt;"",INDEX(Tab_Alter[],MATCH(YEAR(Tabelle1[[#This Row],[Geburtstag]]),Tab_Alter[Jahrgang],1),2),"")</f>
        <v/>
      </c>
      <c r="F22" s="4" t="str">
        <f ca="1">IF(Tabelle1[[#This Row],[Gürtelgrad]]&lt;&gt;"",VLOOKUP(Tabelle1[[#This Row],[Gürtelgrad]],Tab_Grad[[Gürtelgrad]:[LK]],2,FALSE),"")</f>
        <v/>
      </c>
      <c r="G22" s="10"/>
      <c r="H22" s="8"/>
      <c r="I22" s="9"/>
      <c r="J22" s="9"/>
      <c r="K22" s="7" t="str" cm="1">
        <f t="array" aca="1" ref="K22" ca="1">_xlfn.IFNA(IF(AND(Tabelle1[[#This Row],[Geburtstag]]&lt;&gt;"",Tabelle1[[#This Row],[PoomsaePaar]]="x"),INDEX(Tab_Alter[],MATCH(Paar,Tab_Alter[Jahrgang],1),2),""),"")</f>
        <v/>
      </c>
      <c r="L22" s="7" t="str" cm="1">
        <f t="array" aca="1" ref="L22" ca="1">_xlfn.IFNA(IF(Tabelle1[[#This Row],[PoomsaePaar]]="x",VLOOKUP(PaarLK,Tab_Grad[[Gürtelgrad]:[LK]],2,FALSE),""),"")</f>
        <v/>
      </c>
      <c r="M22" s="8"/>
      <c r="N22" s="8"/>
      <c r="O22" s="8"/>
      <c r="P22" s="6" t="str" cm="1">
        <f t="array" aca="1" ref="P22" ca="1">_xlfn.IFNA(INDEX(Tab_Alter[],SMALL(Tabelle1[[#This Row],[Team_Partner/in1_Klasse1]:[Team_Partner/in3_Klasse3]],1),2),"")</f>
        <v/>
      </c>
      <c r="Q22" s="6" t="str" cm="1">
        <f t="array" aca="1" ref="Q22" ca="1">_xlfn.IFNA(INDEX(Tab_Grad[],LARGE(Tabelle1[[#This Row],[Team_Partner/in1_LK1]:[Team_Partner/in3_LK3]],1),2),"")</f>
        <v/>
      </c>
      <c r="R22" s="9"/>
      <c r="S22" s="9"/>
      <c r="T22" s="7" t="str">
        <f ca="1">IF(AND(Tabelle1[[#This Row],[Kick-Hochsprung]]="x",Tabelle1[[#This Row],[Groesse '[cm']]]&lt;&gt;""),"LK "&amp;MATCH(Tabelle1[[#This Row],[Groesse '[cm']]],Tab_Groß[Größe],-1)-1,"")</f>
        <v/>
      </c>
      <c r="U22" s="8"/>
      <c r="V22" s="6" t="str">
        <f ca="1">IF(Tabelle1[[#This Row],[Spezialbruchtest]]="x",Tabelle1[[#This Row],[Klasse]],"")</f>
        <v/>
      </c>
      <c r="W22" s="6" t="str">
        <f ca="1">IF(Tabelle1[[#This Row],[Spezialbruchtest]]="x",VLOOKUP(Tabelle1[[#This Row],[Gürtelgrad]],Tab_Grad[[Gürtelgrad]:[LK]],2,FALSE),"")</f>
        <v/>
      </c>
      <c r="X22" s="9"/>
      <c r="Y22" s="9"/>
      <c r="Z22" s="7" t="str" cm="1">
        <f t="array" aca="1" ref="Z22" ca="1">_xlfn.IFNA(IF(AND(Tabelle1[[#This Row],[Geburtstag]]&lt;&gt;"",Tabelle1[[#This Row],[Ilbo Taeryon]]="x"),INDEX(Tab_Alter[],MATCH(Paar,Tab_Alter[Jahrgang],1),2),""),"")</f>
        <v/>
      </c>
      <c r="AA22" s="7" t="str" cm="1">
        <f t="array" aca="1" ref="AA22" ca="1">_xlfn.IFNA(IF(Tabelle1[[#This Row],[Ilbo Taeryon]]="x",VLOOKUP(PaarLK,Tab_Grad[[Gürtelgrad]:[LK]],2,FALSE),""),"")</f>
        <v/>
      </c>
      <c r="AB22" s="4">
        <f ca="1">Tabelle1[[#This Row],[Name, Vorname]]</f>
        <v>0</v>
      </c>
      <c r="AC22" s="4">
        <f ca="1">Tabelle1[[#This Row],[Team_Partner/in2]]</f>
        <v>0</v>
      </c>
      <c r="AD22" s="4">
        <f ca="1">Tabelle1[[#This Row],[Team_Partner/in3]]</f>
        <v>0</v>
      </c>
      <c r="AE22" s="4" t="e">
        <f ca="1">MATCH(YEAR(Tabelle1[[#This Row],[Geburtstag]]),Tab_Alter[Jahrgang],1)</f>
        <v>#N/A</v>
      </c>
      <c r="AF22" s="4" t="e">
        <f ca="1">MATCH(YEAR(VLOOKUP(Tabelle1[[#This Row],[Team_Partner/in2_Name2]],Tabelle1[[Name, Vorname]:[Geburtstag]],2,FALSE)),Tab_Alter[Jahrgang],1)</f>
        <v>#N/A</v>
      </c>
      <c r="AG22" s="4" t="e">
        <f ca="1">MATCH(YEAR(VLOOKUP(Tabelle1[[#This Row],[Team_Partner/in3_Name3]],Tabelle1[[Name, Vorname]:[Geburtstag]],2,FALSE)),Tab_Alter[Jahrgang],1)</f>
        <v>#N/A</v>
      </c>
      <c r="AH22" s="4" t="e">
        <f ca="1">MATCH(Tabelle1[[#This Row],[Gürtelgrad]],Tab_Grad[Gürtelgrad],0)</f>
        <v>#N/A</v>
      </c>
      <c r="AI22" s="4" t="e">
        <f ca="1">MATCH(VLOOKUP(Tabelle1[[#This Row],[Team_Partner/in2_Name2]],Tabelle1[[Name, Vorname]:[Gürtelgrad]],3,FALSE),Tab_Grad[Gürtelgrad],0)</f>
        <v>#N/A</v>
      </c>
      <c r="AJ22" s="4" t="e">
        <f ca="1">MATCH(VLOOKUP(Tabelle1[[#This Row],[Team_Partner/in3_Name3]],Tabelle1[[Name, Vorname]:[Gürtelgrad]],3,FALSE),Tab_Grad[Gürtelgrad],0)</f>
        <v>#N/A</v>
      </c>
    </row>
    <row r="23" spans="1:36" x14ac:dyDescent="0.2">
      <c r="A23" s="10"/>
      <c r="B23" s="11"/>
      <c r="C23" s="10"/>
      <c r="D23" s="10"/>
      <c r="E23" s="12" t="str">
        <f ca="1">IF(Tabelle1[[#This Row],[Geburtstag]]&lt;&gt;"",INDEX(Tab_Alter[],MATCH(YEAR(Tabelle1[[#This Row],[Geburtstag]]),Tab_Alter[Jahrgang],1),2),"")</f>
        <v/>
      </c>
      <c r="F23" s="4" t="str">
        <f ca="1">IF(Tabelle1[[#This Row],[Gürtelgrad]]&lt;&gt;"",VLOOKUP(Tabelle1[[#This Row],[Gürtelgrad]],Tab_Grad[[Gürtelgrad]:[LK]],2,FALSE),"")</f>
        <v/>
      </c>
      <c r="G23" s="10"/>
      <c r="H23" s="8"/>
      <c r="I23" s="9"/>
      <c r="J23" s="9"/>
      <c r="K23" s="7" t="str" cm="1">
        <f t="array" aca="1" ref="K23" ca="1">_xlfn.IFNA(IF(AND(Tabelle1[[#This Row],[Geburtstag]]&lt;&gt;"",Tabelle1[[#This Row],[PoomsaePaar]]="x"),INDEX(Tab_Alter[],MATCH(Paar,Tab_Alter[Jahrgang],1),2),""),"")</f>
        <v/>
      </c>
      <c r="L23" s="7" t="str" cm="1">
        <f t="array" aca="1" ref="L23" ca="1">_xlfn.IFNA(IF(Tabelle1[[#This Row],[PoomsaePaar]]="x",VLOOKUP(PaarLK,Tab_Grad[[Gürtelgrad]:[LK]],2,FALSE),""),"")</f>
        <v/>
      </c>
      <c r="M23" s="8"/>
      <c r="N23" s="8"/>
      <c r="O23" s="8"/>
      <c r="P23" s="6" t="str" cm="1">
        <f t="array" aca="1" ref="P23" ca="1">_xlfn.IFNA(INDEX(Tab_Alter[],SMALL(Tabelle1[[#This Row],[Team_Partner/in1_Klasse1]:[Team_Partner/in3_Klasse3]],1),2),"")</f>
        <v/>
      </c>
      <c r="Q23" s="6" t="str" cm="1">
        <f t="array" aca="1" ref="Q23" ca="1">_xlfn.IFNA(INDEX(Tab_Grad[],LARGE(Tabelle1[[#This Row],[Team_Partner/in1_LK1]:[Team_Partner/in3_LK3]],1),2),"")</f>
        <v/>
      </c>
      <c r="R23" s="9"/>
      <c r="S23" s="9"/>
      <c r="T23" s="7" t="str">
        <f ca="1">IF(AND(Tabelle1[[#This Row],[Kick-Hochsprung]]="x",Tabelle1[[#This Row],[Groesse '[cm']]]&lt;&gt;""),"LK "&amp;MATCH(Tabelle1[[#This Row],[Groesse '[cm']]],Tab_Groß[Größe],-1)-1,"")</f>
        <v/>
      </c>
      <c r="U23" s="8"/>
      <c r="V23" s="6" t="str">
        <f ca="1">IF(Tabelle1[[#This Row],[Spezialbruchtest]]="x",Tabelle1[[#This Row],[Klasse]],"")</f>
        <v/>
      </c>
      <c r="W23" s="6" t="str">
        <f ca="1">IF(Tabelle1[[#This Row],[Spezialbruchtest]]="x",VLOOKUP(Tabelle1[[#This Row],[Gürtelgrad]],Tab_Grad[[Gürtelgrad]:[LK]],2,FALSE),"")</f>
        <v/>
      </c>
      <c r="X23" s="9"/>
      <c r="Y23" s="9"/>
      <c r="Z23" s="7" t="str" cm="1">
        <f t="array" aca="1" ref="Z23" ca="1">_xlfn.IFNA(IF(AND(Tabelle1[[#This Row],[Geburtstag]]&lt;&gt;"",Tabelle1[[#This Row],[Ilbo Taeryon]]="x"),INDEX(Tab_Alter[],MATCH(Paar,Tab_Alter[Jahrgang],1),2),""),"")</f>
        <v/>
      </c>
      <c r="AA23" s="7" t="str" cm="1">
        <f t="array" aca="1" ref="AA23" ca="1">_xlfn.IFNA(IF(Tabelle1[[#This Row],[Ilbo Taeryon]]="x",VLOOKUP(PaarLK,Tab_Grad[[Gürtelgrad]:[LK]],2,FALSE),""),"")</f>
        <v/>
      </c>
      <c r="AB23" s="4">
        <f ca="1">Tabelle1[[#This Row],[Name, Vorname]]</f>
        <v>0</v>
      </c>
      <c r="AC23" s="4">
        <f ca="1">Tabelle1[[#This Row],[Team_Partner/in2]]</f>
        <v>0</v>
      </c>
      <c r="AD23" s="4">
        <f ca="1">Tabelle1[[#This Row],[Team_Partner/in3]]</f>
        <v>0</v>
      </c>
      <c r="AE23" s="4" t="e">
        <f ca="1">MATCH(YEAR(Tabelle1[[#This Row],[Geburtstag]]),Tab_Alter[Jahrgang],1)</f>
        <v>#N/A</v>
      </c>
      <c r="AF23" s="4" t="e">
        <f ca="1">MATCH(YEAR(VLOOKUP(Tabelle1[[#This Row],[Team_Partner/in2_Name2]],Tabelle1[[Name, Vorname]:[Geburtstag]],2,FALSE)),Tab_Alter[Jahrgang],1)</f>
        <v>#N/A</v>
      </c>
      <c r="AG23" s="4" t="e">
        <f ca="1">MATCH(YEAR(VLOOKUP(Tabelle1[[#This Row],[Team_Partner/in3_Name3]],Tabelle1[[Name, Vorname]:[Geburtstag]],2,FALSE)),Tab_Alter[Jahrgang],1)</f>
        <v>#N/A</v>
      </c>
      <c r="AH23" s="4" t="e">
        <f ca="1">MATCH(Tabelle1[[#This Row],[Gürtelgrad]],Tab_Grad[Gürtelgrad],0)</f>
        <v>#N/A</v>
      </c>
      <c r="AI23" s="4" t="e">
        <f ca="1">MATCH(VLOOKUP(Tabelle1[[#This Row],[Team_Partner/in2_Name2]],Tabelle1[[Name, Vorname]:[Gürtelgrad]],3,FALSE),Tab_Grad[Gürtelgrad],0)</f>
        <v>#N/A</v>
      </c>
      <c r="AJ23" s="4" t="e">
        <f ca="1">MATCH(VLOOKUP(Tabelle1[[#This Row],[Team_Partner/in3_Name3]],Tabelle1[[Name, Vorname]:[Gürtelgrad]],3,FALSE),Tab_Grad[Gürtelgrad],0)</f>
        <v>#N/A</v>
      </c>
    </row>
    <row r="24" spans="1:36" x14ac:dyDescent="0.2">
      <c r="A24" s="10"/>
      <c r="B24" s="11"/>
      <c r="C24" s="10"/>
      <c r="D24" s="10"/>
      <c r="E24" s="12" t="str">
        <f ca="1">IF(Tabelle1[[#This Row],[Geburtstag]]&lt;&gt;"",INDEX(Tab_Alter[],MATCH(YEAR(Tabelle1[[#This Row],[Geburtstag]]),Tab_Alter[Jahrgang],1),2),"")</f>
        <v/>
      </c>
      <c r="F24" s="4" t="str">
        <f ca="1">IF(Tabelle1[[#This Row],[Gürtelgrad]]&lt;&gt;"",VLOOKUP(Tabelle1[[#This Row],[Gürtelgrad]],Tab_Grad[[Gürtelgrad]:[LK]],2,FALSE),"")</f>
        <v/>
      </c>
      <c r="G24" s="10"/>
      <c r="H24" s="8"/>
      <c r="I24" s="9"/>
      <c r="J24" s="9"/>
      <c r="K24" s="7" t="str" cm="1">
        <f t="array" aca="1" ref="K24" ca="1">_xlfn.IFNA(IF(AND(Tabelle1[[#This Row],[Geburtstag]]&lt;&gt;"",Tabelle1[[#This Row],[PoomsaePaar]]="x"),INDEX(Tab_Alter[],MATCH(Paar,Tab_Alter[Jahrgang],1),2),""),"")</f>
        <v/>
      </c>
      <c r="L24" s="7" t="str" cm="1">
        <f t="array" aca="1" ref="L24" ca="1">_xlfn.IFNA(IF(Tabelle1[[#This Row],[PoomsaePaar]]="x",VLOOKUP(PaarLK,Tab_Grad[[Gürtelgrad]:[LK]],2,FALSE),""),"")</f>
        <v/>
      </c>
      <c r="M24" s="8"/>
      <c r="N24" s="8"/>
      <c r="O24" s="8"/>
      <c r="P24" s="6" t="str" cm="1">
        <f t="array" aca="1" ref="P24" ca="1">_xlfn.IFNA(INDEX(Tab_Alter[],SMALL(Tabelle1[[#This Row],[Team_Partner/in1_Klasse1]:[Team_Partner/in3_Klasse3]],1),2),"")</f>
        <v/>
      </c>
      <c r="Q24" s="6" t="str" cm="1">
        <f t="array" aca="1" ref="Q24" ca="1">_xlfn.IFNA(INDEX(Tab_Grad[],LARGE(Tabelle1[[#This Row],[Team_Partner/in1_LK1]:[Team_Partner/in3_LK3]],1),2),"")</f>
        <v/>
      </c>
      <c r="R24" s="9"/>
      <c r="S24" s="9"/>
      <c r="T24" s="7" t="str">
        <f ca="1">IF(AND(Tabelle1[[#This Row],[Kick-Hochsprung]]="x",Tabelle1[[#This Row],[Groesse '[cm']]]&lt;&gt;""),"LK "&amp;MATCH(Tabelle1[[#This Row],[Groesse '[cm']]],Tab_Groß[Größe],-1)-1,"")</f>
        <v/>
      </c>
      <c r="U24" s="8"/>
      <c r="V24" s="6" t="str">
        <f ca="1">IF(Tabelle1[[#This Row],[Spezialbruchtest]]="x",Tabelle1[[#This Row],[Klasse]],"")</f>
        <v/>
      </c>
      <c r="W24" s="6" t="str">
        <f ca="1">IF(Tabelle1[[#This Row],[Spezialbruchtest]]="x",VLOOKUP(Tabelle1[[#This Row],[Gürtelgrad]],Tab_Grad[[Gürtelgrad]:[LK]],2,FALSE),"")</f>
        <v/>
      </c>
      <c r="X24" s="9"/>
      <c r="Y24" s="9"/>
      <c r="Z24" s="7" t="str" cm="1">
        <f t="array" aca="1" ref="Z24" ca="1">_xlfn.IFNA(IF(AND(Tabelle1[[#This Row],[Geburtstag]]&lt;&gt;"",Tabelle1[[#This Row],[Ilbo Taeryon]]="x"),INDEX(Tab_Alter[],MATCH(Paar,Tab_Alter[Jahrgang],1),2),""),"")</f>
        <v/>
      </c>
      <c r="AA24" s="7" t="str" cm="1">
        <f t="array" aca="1" ref="AA24" ca="1">_xlfn.IFNA(IF(Tabelle1[[#This Row],[Ilbo Taeryon]]="x",VLOOKUP(PaarLK,Tab_Grad[[Gürtelgrad]:[LK]],2,FALSE),""),"")</f>
        <v/>
      </c>
      <c r="AB24" s="4">
        <f ca="1">Tabelle1[[#This Row],[Name, Vorname]]</f>
        <v>0</v>
      </c>
      <c r="AC24" s="4">
        <f ca="1">Tabelle1[[#This Row],[Team_Partner/in2]]</f>
        <v>0</v>
      </c>
      <c r="AD24" s="4">
        <f ca="1">Tabelle1[[#This Row],[Team_Partner/in3]]</f>
        <v>0</v>
      </c>
      <c r="AE24" s="4" t="e">
        <f ca="1">MATCH(YEAR(Tabelle1[[#This Row],[Geburtstag]]),Tab_Alter[Jahrgang],1)</f>
        <v>#N/A</v>
      </c>
      <c r="AF24" s="4" t="e">
        <f ca="1">MATCH(YEAR(VLOOKUP(Tabelle1[[#This Row],[Team_Partner/in2_Name2]],Tabelle1[[Name, Vorname]:[Geburtstag]],2,FALSE)),Tab_Alter[Jahrgang],1)</f>
        <v>#N/A</v>
      </c>
      <c r="AG24" s="4" t="e">
        <f ca="1">MATCH(YEAR(VLOOKUP(Tabelle1[[#This Row],[Team_Partner/in3_Name3]],Tabelle1[[Name, Vorname]:[Geburtstag]],2,FALSE)),Tab_Alter[Jahrgang],1)</f>
        <v>#N/A</v>
      </c>
      <c r="AH24" s="4" t="e">
        <f ca="1">MATCH(Tabelle1[[#This Row],[Gürtelgrad]],Tab_Grad[Gürtelgrad],0)</f>
        <v>#N/A</v>
      </c>
      <c r="AI24" s="4" t="e">
        <f ca="1">MATCH(VLOOKUP(Tabelle1[[#This Row],[Team_Partner/in2_Name2]],Tabelle1[[Name, Vorname]:[Gürtelgrad]],3,FALSE),Tab_Grad[Gürtelgrad],0)</f>
        <v>#N/A</v>
      </c>
      <c r="AJ24" s="4" t="e">
        <f ca="1">MATCH(VLOOKUP(Tabelle1[[#This Row],[Team_Partner/in3_Name3]],Tabelle1[[Name, Vorname]:[Gürtelgrad]],3,FALSE),Tab_Grad[Gürtelgrad],0)</f>
        <v>#N/A</v>
      </c>
    </row>
    <row r="25" spans="1:36" x14ac:dyDescent="0.2">
      <c r="A25" s="10"/>
      <c r="B25" s="11"/>
      <c r="C25" s="10"/>
      <c r="D25" s="10"/>
      <c r="E25" s="12" t="str">
        <f ca="1">IF(Tabelle1[[#This Row],[Geburtstag]]&lt;&gt;"",INDEX(Tab_Alter[],MATCH(YEAR(Tabelle1[[#This Row],[Geburtstag]]),Tab_Alter[Jahrgang],1),2),"")</f>
        <v/>
      </c>
      <c r="F25" s="4" t="str">
        <f ca="1">IF(Tabelle1[[#This Row],[Gürtelgrad]]&lt;&gt;"",VLOOKUP(Tabelle1[[#This Row],[Gürtelgrad]],Tab_Grad[[Gürtelgrad]:[LK]],2,FALSE),"")</f>
        <v/>
      </c>
      <c r="G25" s="10"/>
      <c r="H25" s="8"/>
      <c r="I25" s="9"/>
      <c r="J25" s="9"/>
      <c r="K25" s="7" t="str" cm="1">
        <f t="array" aca="1" ref="K25" ca="1">_xlfn.IFNA(IF(AND(Tabelle1[[#This Row],[Geburtstag]]&lt;&gt;"",Tabelle1[[#This Row],[PoomsaePaar]]="x"),INDEX(Tab_Alter[],MATCH(Paar,Tab_Alter[Jahrgang],1),2),""),"")</f>
        <v/>
      </c>
      <c r="L25" s="7" t="str" cm="1">
        <f t="array" aca="1" ref="L25" ca="1">_xlfn.IFNA(IF(Tabelle1[[#This Row],[PoomsaePaar]]="x",VLOOKUP(PaarLK,Tab_Grad[[Gürtelgrad]:[LK]],2,FALSE),""),"")</f>
        <v/>
      </c>
      <c r="M25" s="8"/>
      <c r="N25" s="8"/>
      <c r="O25" s="8"/>
      <c r="P25" s="6" t="str" cm="1">
        <f t="array" aca="1" ref="P25" ca="1">_xlfn.IFNA(INDEX(Tab_Alter[],SMALL(Tabelle1[[#This Row],[Team_Partner/in1_Klasse1]:[Team_Partner/in3_Klasse3]],1),2),"")</f>
        <v/>
      </c>
      <c r="Q25" s="6" t="str" cm="1">
        <f t="array" aca="1" ref="Q25" ca="1">_xlfn.IFNA(INDEX(Tab_Grad[],LARGE(Tabelle1[[#This Row],[Team_Partner/in1_LK1]:[Team_Partner/in3_LK3]],1),2),"")</f>
        <v/>
      </c>
      <c r="R25" s="9"/>
      <c r="S25" s="9"/>
      <c r="T25" s="7" t="str">
        <f ca="1">IF(AND(Tabelle1[[#This Row],[Kick-Hochsprung]]="x",Tabelle1[[#This Row],[Groesse '[cm']]]&lt;&gt;""),"LK "&amp;MATCH(Tabelle1[[#This Row],[Groesse '[cm']]],Tab_Groß[Größe],-1)-1,"")</f>
        <v/>
      </c>
      <c r="U25" s="8"/>
      <c r="V25" s="6" t="str">
        <f ca="1">IF(Tabelle1[[#This Row],[Spezialbruchtest]]="x",Tabelle1[[#This Row],[Klasse]],"")</f>
        <v/>
      </c>
      <c r="W25" s="6" t="str">
        <f ca="1">IF(Tabelle1[[#This Row],[Spezialbruchtest]]="x",VLOOKUP(Tabelle1[[#This Row],[Gürtelgrad]],Tab_Grad[[Gürtelgrad]:[LK]],2,FALSE),"")</f>
        <v/>
      </c>
      <c r="X25" s="9"/>
      <c r="Y25" s="9"/>
      <c r="Z25" s="7" t="str" cm="1">
        <f t="array" aca="1" ref="Z25" ca="1">_xlfn.IFNA(IF(AND(Tabelle1[[#This Row],[Geburtstag]]&lt;&gt;"",Tabelle1[[#This Row],[Ilbo Taeryon]]="x"),INDEX(Tab_Alter[],MATCH(Paar,Tab_Alter[Jahrgang],1),2),""),"")</f>
        <v/>
      </c>
      <c r="AA25" s="7" t="str" cm="1">
        <f t="array" aca="1" ref="AA25" ca="1">_xlfn.IFNA(IF(Tabelle1[[#This Row],[Ilbo Taeryon]]="x",VLOOKUP(PaarLK,Tab_Grad[[Gürtelgrad]:[LK]],2,FALSE),""),"")</f>
        <v/>
      </c>
      <c r="AB25" s="4">
        <f ca="1">Tabelle1[[#This Row],[Name, Vorname]]</f>
        <v>0</v>
      </c>
      <c r="AC25" s="4">
        <f ca="1">Tabelle1[[#This Row],[Team_Partner/in2]]</f>
        <v>0</v>
      </c>
      <c r="AD25" s="4">
        <f ca="1">Tabelle1[[#This Row],[Team_Partner/in3]]</f>
        <v>0</v>
      </c>
      <c r="AE25" s="4" t="e">
        <f ca="1">MATCH(YEAR(Tabelle1[[#This Row],[Geburtstag]]),Tab_Alter[Jahrgang],1)</f>
        <v>#N/A</v>
      </c>
      <c r="AF25" s="4" t="e">
        <f ca="1">MATCH(YEAR(VLOOKUP(Tabelle1[[#This Row],[Team_Partner/in2_Name2]],Tabelle1[[Name, Vorname]:[Geburtstag]],2,FALSE)),Tab_Alter[Jahrgang],1)</f>
        <v>#N/A</v>
      </c>
      <c r="AG25" s="4" t="e">
        <f ca="1">MATCH(YEAR(VLOOKUP(Tabelle1[[#This Row],[Team_Partner/in3_Name3]],Tabelle1[[Name, Vorname]:[Geburtstag]],2,FALSE)),Tab_Alter[Jahrgang],1)</f>
        <v>#N/A</v>
      </c>
      <c r="AH25" s="4" t="e">
        <f ca="1">MATCH(Tabelle1[[#This Row],[Gürtelgrad]],Tab_Grad[Gürtelgrad],0)</f>
        <v>#N/A</v>
      </c>
      <c r="AI25" s="4" t="e">
        <f ca="1">MATCH(VLOOKUP(Tabelle1[[#This Row],[Team_Partner/in2_Name2]],Tabelle1[[Name, Vorname]:[Gürtelgrad]],3,FALSE),Tab_Grad[Gürtelgrad],0)</f>
        <v>#N/A</v>
      </c>
      <c r="AJ25" s="4" t="e">
        <f ca="1">MATCH(VLOOKUP(Tabelle1[[#This Row],[Team_Partner/in3_Name3]],Tabelle1[[Name, Vorname]:[Gürtelgrad]],3,FALSE),Tab_Grad[Gürtelgrad],0)</f>
        <v>#N/A</v>
      </c>
    </row>
    <row r="26" spans="1:36" x14ac:dyDescent="0.2">
      <c r="A26" s="10"/>
      <c r="B26" s="11"/>
      <c r="C26" s="10"/>
      <c r="D26" s="10"/>
      <c r="E26" s="12" t="str">
        <f ca="1">IF(Tabelle1[[#This Row],[Geburtstag]]&lt;&gt;"",INDEX(Tab_Alter[],MATCH(YEAR(Tabelle1[[#This Row],[Geburtstag]]),Tab_Alter[Jahrgang],1),2),"")</f>
        <v/>
      </c>
      <c r="F26" s="4" t="str">
        <f ca="1">IF(Tabelle1[[#This Row],[Gürtelgrad]]&lt;&gt;"",VLOOKUP(Tabelle1[[#This Row],[Gürtelgrad]],Tab_Grad[[Gürtelgrad]:[LK]],2,FALSE),"")</f>
        <v/>
      </c>
      <c r="G26" s="10"/>
      <c r="H26" s="8"/>
      <c r="I26" s="9"/>
      <c r="J26" s="9"/>
      <c r="K26" s="7" t="str" cm="1">
        <f t="array" aca="1" ref="K26" ca="1">_xlfn.IFNA(IF(AND(Tabelle1[[#This Row],[Geburtstag]]&lt;&gt;"",Tabelle1[[#This Row],[PoomsaePaar]]="x"),INDEX(Tab_Alter[],MATCH(Paar,Tab_Alter[Jahrgang],1),2),""),"")</f>
        <v/>
      </c>
      <c r="L26" s="7" t="str" cm="1">
        <f t="array" aca="1" ref="L26" ca="1">_xlfn.IFNA(IF(Tabelle1[[#This Row],[PoomsaePaar]]="x",VLOOKUP(PaarLK,Tab_Grad[[Gürtelgrad]:[LK]],2,FALSE),""),"")</f>
        <v/>
      </c>
      <c r="M26" s="8"/>
      <c r="N26" s="8"/>
      <c r="O26" s="8"/>
      <c r="P26" s="6" t="str" cm="1">
        <f t="array" aca="1" ref="P26" ca="1">_xlfn.IFNA(INDEX(Tab_Alter[],SMALL(Tabelle1[[#This Row],[Team_Partner/in1_Klasse1]:[Team_Partner/in3_Klasse3]],1),2),"")</f>
        <v/>
      </c>
      <c r="Q26" s="6" t="str" cm="1">
        <f t="array" aca="1" ref="Q26" ca="1">_xlfn.IFNA(INDEX(Tab_Grad[],LARGE(Tabelle1[[#This Row],[Team_Partner/in1_LK1]:[Team_Partner/in3_LK3]],1),2),"")</f>
        <v/>
      </c>
      <c r="R26" s="9"/>
      <c r="S26" s="9"/>
      <c r="T26" s="7" t="str">
        <f ca="1">IF(AND(Tabelle1[[#This Row],[Kick-Hochsprung]]="x",Tabelle1[[#This Row],[Groesse '[cm']]]&lt;&gt;""),"LK "&amp;MATCH(Tabelle1[[#This Row],[Groesse '[cm']]],Tab_Groß[Größe],-1)-1,"")</f>
        <v/>
      </c>
      <c r="U26" s="8"/>
      <c r="V26" s="6" t="str">
        <f ca="1">IF(Tabelle1[[#This Row],[Spezialbruchtest]]="x",Tabelle1[[#This Row],[Klasse]],"")</f>
        <v/>
      </c>
      <c r="W26" s="6" t="str">
        <f ca="1">IF(Tabelle1[[#This Row],[Spezialbruchtest]]="x",VLOOKUP(Tabelle1[[#This Row],[Gürtelgrad]],Tab_Grad[[Gürtelgrad]:[LK]],2,FALSE),"")</f>
        <v/>
      </c>
      <c r="X26" s="9"/>
      <c r="Y26" s="9"/>
      <c r="Z26" s="7" t="str" cm="1">
        <f t="array" aca="1" ref="Z26" ca="1">_xlfn.IFNA(IF(AND(Tabelle1[[#This Row],[Geburtstag]]&lt;&gt;"",Tabelle1[[#This Row],[Ilbo Taeryon]]="x"),INDEX(Tab_Alter[],MATCH(Paar,Tab_Alter[Jahrgang],1),2),""),"")</f>
        <v/>
      </c>
      <c r="AA26" s="7" t="str" cm="1">
        <f t="array" aca="1" ref="AA26" ca="1">_xlfn.IFNA(IF(Tabelle1[[#This Row],[Ilbo Taeryon]]="x",VLOOKUP(PaarLK,Tab_Grad[[Gürtelgrad]:[LK]],2,FALSE),""),"")</f>
        <v/>
      </c>
      <c r="AB26" s="4">
        <f ca="1">Tabelle1[[#This Row],[Name, Vorname]]</f>
        <v>0</v>
      </c>
      <c r="AC26" s="4">
        <f ca="1">Tabelle1[[#This Row],[Team_Partner/in2]]</f>
        <v>0</v>
      </c>
      <c r="AD26" s="4">
        <f ca="1">Tabelle1[[#This Row],[Team_Partner/in3]]</f>
        <v>0</v>
      </c>
      <c r="AE26" s="4" t="e">
        <f ca="1">MATCH(YEAR(Tabelle1[[#This Row],[Geburtstag]]),Tab_Alter[Jahrgang],1)</f>
        <v>#N/A</v>
      </c>
      <c r="AF26" s="4" t="e">
        <f ca="1">MATCH(YEAR(VLOOKUP(Tabelle1[[#This Row],[Team_Partner/in2_Name2]],Tabelle1[[Name, Vorname]:[Geburtstag]],2,FALSE)),Tab_Alter[Jahrgang],1)</f>
        <v>#N/A</v>
      </c>
      <c r="AG26" s="4" t="e">
        <f ca="1">MATCH(YEAR(VLOOKUP(Tabelle1[[#This Row],[Team_Partner/in3_Name3]],Tabelle1[[Name, Vorname]:[Geburtstag]],2,FALSE)),Tab_Alter[Jahrgang],1)</f>
        <v>#N/A</v>
      </c>
      <c r="AH26" s="4" t="e">
        <f ca="1">MATCH(Tabelle1[[#This Row],[Gürtelgrad]],Tab_Grad[Gürtelgrad],0)</f>
        <v>#N/A</v>
      </c>
      <c r="AI26" s="4" t="e">
        <f ca="1">MATCH(VLOOKUP(Tabelle1[[#This Row],[Team_Partner/in2_Name2]],Tabelle1[[Name, Vorname]:[Gürtelgrad]],3,FALSE),Tab_Grad[Gürtelgrad],0)</f>
        <v>#N/A</v>
      </c>
      <c r="AJ26" s="4" t="e">
        <f ca="1">MATCH(VLOOKUP(Tabelle1[[#This Row],[Team_Partner/in3_Name3]],Tabelle1[[Name, Vorname]:[Gürtelgrad]],3,FALSE),Tab_Grad[Gürtelgrad],0)</f>
        <v>#N/A</v>
      </c>
    </row>
    <row r="27" spans="1:36" x14ac:dyDescent="0.2">
      <c r="A27" s="10"/>
      <c r="B27" s="11"/>
      <c r="C27" s="10"/>
      <c r="D27" s="10"/>
      <c r="E27" s="12" t="str">
        <f ca="1">IF(Tabelle1[[#This Row],[Geburtstag]]&lt;&gt;"",INDEX(Tab_Alter[],MATCH(YEAR(Tabelle1[[#This Row],[Geburtstag]]),Tab_Alter[Jahrgang],1),2),"")</f>
        <v/>
      </c>
      <c r="F27" s="4" t="str">
        <f ca="1">IF(Tabelle1[[#This Row],[Gürtelgrad]]&lt;&gt;"",VLOOKUP(Tabelle1[[#This Row],[Gürtelgrad]],Tab_Grad[[Gürtelgrad]:[LK]],2,FALSE),"")</f>
        <v/>
      </c>
      <c r="G27" s="10"/>
      <c r="H27" s="8"/>
      <c r="I27" s="9"/>
      <c r="J27" s="9"/>
      <c r="K27" s="7" t="str" cm="1">
        <f t="array" aca="1" ref="K27" ca="1">_xlfn.IFNA(IF(AND(Tabelle1[[#This Row],[Geburtstag]]&lt;&gt;"",Tabelle1[[#This Row],[PoomsaePaar]]="x"),INDEX(Tab_Alter[],MATCH(Paar,Tab_Alter[Jahrgang],1),2),""),"")</f>
        <v/>
      </c>
      <c r="L27" s="7" t="str" cm="1">
        <f t="array" aca="1" ref="L27" ca="1">_xlfn.IFNA(IF(Tabelle1[[#This Row],[PoomsaePaar]]="x",VLOOKUP(PaarLK,Tab_Grad[[Gürtelgrad]:[LK]],2,FALSE),""),"")</f>
        <v/>
      </c>
      <c r="M27" s="8"/>
      <c r="N27" s="8"/>
      <c r="O27" s="8"/>
      <c r="P27" s="6" t="str" cm="1">
        <f t="array" aca="1" ref="P27" ca="1">_xlfn.IFNA(INDEX(Tab_Alter[],SMALL(Tabelle1[[#This Row],[Team_Partner/in1_Klasse1]:[Team_Partner/in3_Klasse3]],1),2),"")</f>
        <v/>
      </c>
      <c r="Q27" s="6" t="str" cm="1">
        <f t="array" aca="1" ref="Q27" ca="1">_xlfn.IFNA(INDEX(Tab_Grad[],LARGE(Tabelle1[[#This Row],[Team_Partner/in1_LK1]:[Team_Partner/in3_LK3]],1),2),"")</f>
        <v/>
      </c>
      <c r="R27" s="9"/>
      <c r="S27" s="9"/>
      <c r="T27" s="7" t="str">
        <f ca="1">IF(AND(Tabelle1[[#This Row],[Kick-Hochsprung]]="x",Tabelle1[[#This Row],[Groesse '[cm']]]&lt;&gt;""),"LK "&amp;MATCH(Tabelle1[[#This Row],[Groesse '[cm']]],Tab_Groß[Größe],-1)-1,"")</f>
        <v/>
      </c>
      <c r="U27" s="8"/>
      <c r="V27" s="6" t="str">
        <f ca="1">IF(Tabelle1[[#This Row],[Spezialbruchtest]]="x",Tabelle1[[#This Row],[Klasse]],"")</f>
        <v/>
      </c>
      <c r="W27" s="6" t="str">
        <f ca="1">IF(Tabelle1[[#This Row],[Spezialbruchtest]]="x",VLOOKUP(Tabelle1[[#This Row],[Gürtelgrad]],Tab_Grad[[Gürtelgrad]:[LK]],2,FALSE),"")</f>
        <v/>
      </c>
      <c r="X27" s="9"/>
      <c r="Y27" s="9"/>
      <c r="Z27" s="7" t="str" cm="1">
        <f t="array" aca="1" ref="Z27" ca="1">_xlfn.IFNA(IF(AND(Tabelle1[[#This Row],[Geburtstag]]&lt;&gt;"",Tabelle1[[#This Row],[Ilbo Taeryon]]="x"),INDEX(Tab_Alter[],MATCH(Paar,Tab_Alter[Jahrgang],1),2),""),"")</f>
        <v/>
      </c>
      <c r="AA27" s="7" t="str" cm="1">
        <f t="array" aca="1" ref="AA27" ca="1">_xlfn.IFNA(IF(Tabelle1[[#This Row],[Ilbo Taeryon]]="x",VLOOKUP(PaarLK,Tab_Grad[[Gürtelgrad]:[LK]],2,FALSE),""),"")</f>
        <v/>
      </c>
      <c r="AB27" s="4">
        <f ca="1">Tabelle1[[#This Row],[Name, Vorname]]</f>
        <v>0</v>
      </c>
      <c r="AC27" s="4">
        <f ca="1">Tabelle1[[#This Row],[Team_Partner/in2]]</f>
        <v>0</v>
      </c>
      <c r="AD27" s="4">
        <f ca="1">Tabelle1[[#This Row],[Team_Partner/in3]]</f>
        <v>0</v>
      </c>
      <c r="AE27" s="4" t="e">
        <f ca="1">MATCH(YEAR(Tabelle1[[#This Row],[Geburtstag]]),Tab_Alter[Jahrgang],1)</f>
        <v>#N/A</v>
      </c>
      <c r="AF27" s="4" t="e">
        <f ca="1">MATCH(YEAR(VLOOKUP(Tabelle1[[#This Row],[Team_Partner/in2_Name2]],Tabelle1[[Name, Vorname]:[Geburtstag]],2,FALSE)),Tab_Alter[Jahrgang],1)</f>
        <v>#N/A</v>
      </c>
      <c r="AG27" s="4" t="e">
        <f ca="1">MATCH(YEAR(VLOOKUP(Tabelle1[[#This Row],[Team_Partner/in3_Name3]],Tabelle1[[Name, Vorname]:[Geburtstag]],2,FALSE)),Tab_Alter[Jahrgang],1)</f>
        <v>#N/A</v>
      </c>
      <c r="AH27" s="4" t="e">
        <f ca="1">MATCH(Tabelle1[[#This Row],[Gürtelgrad]],Tab_Grad[Gürtelgrad],0)</f>
        <v>#N/A</v>
      </c>
      <c r="AI27" s="4" t="e">
        <f ca="1">MATCH(VLOOKUP(Tabelle1[[#This Row],[Team_Partner/in2_Name2]],Tabelle1[[Name, Vorname]:[Gürtelgrad]],3,FALSE),Tab_Grad[Gürtelgrad],0)</f>
        <v>#N/A</v>
      </c>
      <c r="AJ27" s="4" t="e">
        <f ca="1">MATCH(VLOOKUP(Tabelle1[[#This Row],[Team_Partner/in3_Name3]],Tabelle1[[Name, Vorname]:[Gürtelgrad]],3,FALSE),Tab_Grad[Gürtelgrad],0)</f>
        <v>#N/A</v>
      </c>
    </row>
    <row r="28" spans="1:36" x14ac:dyDescent="0.2">
      <c r="A28" s="10"/>
      <c r="B28" s="11"/>
      <c r="C28" s="10"/>
      <c r="D28" s="10"/>
      <c r="E28" s="12" t="str">
        <f ca="1">IF(Tabelle1[[#This Row],[Geburtstag]]&lt;&gt;"",INDEX(Tab_Alter[],MATCH(YEAR(Tabelle1[[#This Row],[Geburtstag]]),Tab_Alter[Jahrgang],1),2),"")</f>
        <v/>
      </c>
      <c r="F28" s="4" t="str">
        <f ca="1">IF(Tabelle1[[#This Row],[Gürtelgrad]]&lt;&gt;"",VLOOKUP(Tabelle1[[#This Row],[Gürtelgrad]],Tab_Grad[[Gürtelgrad]:[LK]],2,FALSE),"")</f>
        <v/>
      </c>
      <c r="G28" s="10"/>
      <c r="H28" s="8"/>
      <c r="I28" s="9"/>
      <c r="J28" s="9"/>
      <c r="K28" s="7" t="str" cm="1">
        <f t="array" aca="1" ref="K28" ca="1">_xlfn.IFNA(IF(AND(Tabelle1[[#This Row],[Geburtstag]]&lt;&gt;"",Tabelle1[[#This Row],[PoomsaePaar]]="x"),INDEX(Tab_Alter[],MATCH(Paar,Tab_Alter[Jahrgang],1),2),""),"")</f>
        <v/>
      </c>
      <c r="L28" s="7" t="str" cm="1">
        <f t="array" aca="1" ref="L28" ca="1">_xlfn.IFNA(IF(Tabelle1[[#This Row],[PoomsaePaar]]="x",VLOOKUP(PaarLK,Tab_Grad[[Gürtelgrad]:[LK]],2,FALSE),""),"")</f>
        <v/>
      </c>
      <c r="M28" s="8"/>
      <c r="N28" s="8"/>
      <c r="O28" s="8"/>
      <c r="P28" s="6" t="str" cm="1">
        <f t="array" aca="1" ref="P28" ca="1">_xlfn.IFNA(INDEX(Tab_Alter[],SMALL(Tabelle1[[#This Row],[Team_Partner/in1_Klasse1]:[Team_Partner/in3_Klasse3]],1),2),"")</f>
        <v/>
      </c>
      <c r="Q28" s="6" t="str" cm="1">
        <f t="array" aca="1" ref="Q28" ca="1">_xlfn.IFNA(INDEX(Tab_Grad[],LARGE(Tabelle1[[#This Row],[Team_Partner/in1_LK1]:[Team_Partner/in3_LK3]],1),2),"")</f>
        <v/>
      </c>
      <c r="R28" s="9"/>
      <c r="S28" s="9"/>
      <c r="T28" s="7" t="str">
        <f ca="1">IF(AND(Tabelle1[[#This Row],[Kick-Hochsprung]]="x",Tabelle1[[#This Row],[Groesse '[cm']]]&lt;&gt;""),"LK "&amp;MATCH(Tabelle1[[#This Row],[Groesse '[cm']]],Tab_Groß[Größe],-1)-1,"")</f>
        <v/>
      </c>
      <c r="U28" s="8"/>
      <c r="V28" s="6" t="str">
        <f ca="1">IF(Tabelle1[[#This Row],[Spezialbruchtest]]="x",Tabelle1[[#This Row],[Klasse]],"")</f>
        <v/>
      </c>
      <c r="W28" s="6" t="str">
        <f ca="1">IF(Tabelle1[[#This Row],[Spezialbruchtest]]="x",VLOOKUP(Tabelle1[[#This Row],[Gürtelgrad]],Tab_Grad[[Gürtelgrad]:[LK]],2,FALSE),"")</f>
        <v/>
      </c>
      <c r="X28" s="9"/>
      <c r="Y28" s="9"/>
      <c r="Z28" s="7" t="str" cm="1">
        <f t="array" aca="1" ref="Z28" ca="1">_xlfn.IFNA(IF(AND(Tabelle1[[#This Row],[Geburtstag]]&lt;&gt;"",Tabelle1[[#This Row],[Ilbo Taeryon]]="x"),INDEX(Tab_Alter[],MATCH(Paar,Tab_Alter[Jahrgang],1),2),""),"")</f>
        <v/>
      </c>
      <c r="AA28" s="7" t="str" cm="1">
        <f t="array" aca="1" ref="AA28" ca="1">_xlfn.IFNA(IF(Tabelle1[[#This Row],[Ilbo Taeryon]]="x",VLOOKUP(PaarLK,Tab_Grad[[Gürtelgrad]:[LK]],2,FALSE),""),"")</f>
        <v/>
      </c>
      <c r="AB28" s="4">
        <f ca="1">Tabelle1[[#This Row],[Name, Vorname]]</f>
        <v>0</v>
      </c>
      <c r="AC28" s="4">
        <f ca="1">Tabelle1[[#This Row],[Team_Partner/in2]]</f>
        <v>0</v>
      </c>
      <c r="AD28" s="4">
        <f ca="1">Tabelle1[[#This Row],[Team_Partner/in3]]</f>
        <v>0</v>
      </c>
      <c r="AE28" s="4" t="e">
        <f ca="1">MATCH(YEAR(Tabelle1[[#This Row],[Geburtstag]]),Tab_Alter[Jahrgang],1)</f>
        <v>#N/A</v>
      </c>
      <c r="AF28" s="4" t="e">
        <f ca="1">MATCH(YEAR(VLOOKUP(Tabelle1[[#This Row],[Team_Partner/in2_Name2]],Tabelle1[[Name, Vorname]:[Geburtstag]],2,FALSE)),Tab_Alter[Jahrgang],1)</f>
        <v>#N/A</v>
      </c>
      <c r="AG28" s="4" t="e">
        <f ca="1">MATCH(YEAR(VLOOKUP(Tabelle1[[#This Row],[Team_Partner/in3_Name3]],Tabelle1[[Name, Vorname]:[Geburtstag]],2,FALSE)),Tab_Alter[Jahrgang],1)</f>
        <v>#N/A</v>
      </c>
      <c r="AH28" s="4" t="e">
        <f ca="1">MATCH(Tabelle1[[#This Row],[Gürtelgrad]],Tab_Grad[Gürtelgrad],0)</f>
        <v>#N/A</v>
      </c>
      <c r="AI28" s="4" t="e">
        <f ca="1">MATCH(VLOOKUP(Tabelle1[[#This Row],[Team_Partner/in2_Name2]],Tabelle1[[Name, Vorname]:[Gürtelgrad]],3,FALSE),Tab_Grad[Gürtelgrad],0)</f>
        <v>#N/A</v>
      </c>
      <c r="AJ28" s="4" t="e">
        <f ca="1">MATCH(VLOOKUP(Tabelle1[[#This Row],[Team_Partner/in3_Name3]],Tabelle1[[Name, Vorname]:[Gürtelgrad]],3,FALSE),Tab_Grad[Gürtelgrad],0)</f>
        <v>#N/A</v>
      </c>
    </row>
    <row r="29" spans="1:36" x14ac:dyDescent="0.2">
      <c r="A29" s="10"/>
      <c r="B29" s="11"/>
      <c r="C29" s="10"/>
      <c r="D29" s="10"/>
      <c r="E29" s="12" t="str">
        <f ca="1">IF(Tabelle1[[#This Row],[Geburtstag]]&lt;&gt;"",INDEX(Tab_Alter[],MATCH(YEAR(Tabelle1[[#This Row],[Geburtstag]]),Tab_Alter[Jahrgang],1),2),"")</f>
        <v/>
      </c>
      <c r="F29" s="4" t="str">
        <f ca="1">IF(Tabelle1[[#This Row],[Gürtelgrad]]&lt;&gt;"",VLOOKUP(Tabelle1[[#This Row],[Gürtelgrad]],Tab_Grad[[Gürtelgrad]:[LK]],2,FALSE),"")</f>
        <v/>
      </c>
      <c r="G29" s="10"/>
      <c r="H29" s="8"/>
      <c r="I29" s="9"/>
      <c r="J29" s="9"/>
      <c r="K29" s="7" t="str" cm="1">
        <f t="array" aca="1" ref="K29" ca="1">_xlfn.IFNA(IF(AND(Tabelle1[[#This Row],[Geburtstag]]&lt;&gt;"",Tabelle1[[#This Row],[PoomsaePaar]]="x"),INDEX(Tab_Alter[],MATCH(Paar,Tab_Alter[Jahrgang],1),2),""),"")</f>
        <v/>
      </c>
      <c r="L29" s="7" t="str" cm="1">
        <f t="array" aca="1" ref="L29" ca="1">_xlfn.IFNA(IF(Tabelle1[[#This Row],[PoomsaePaar]]="x",VLOOKUP(PaarLK,Tab_Grad[[Gürtelgrad]:[LK]],2,FALSE),""),"")</f>
        <v/>
      </c>
      <c r="M29" s="8"/>
      <c r="N29" s="8"/>
      <c r="O29" s="8"/>
      <c r="P29" s="6" t="str" cm="1">
        <f t="array" aca="1" ref="P29" ca="1">_xlfn.IFNA(INDEX(Tab_Alter[],SMALL(Tabelle1[[#This Row],[Team_Partner/in1_Klasse1]:[Team_Partner/in3_Klasse3]],1),2),"")</f>
        <v/>
      </c>
      <c r="Q29" s="6" t="str" cm="1">
        <f t="array" aca="1" ref="Q29" ca="1">_xlfn.IFNA(INDEX(Tab_Grad[],LARGE(Tabelle1[[#This Row],[Team_Partner/in1_LK1]:[Team_Partner/in3_LK3]],1),2),"")</f>
        <v/>
      </c>
      <c r="R29" s="9"/>
      <c r="S29" s="9"/>
      <c r="T29" s="7" t="str">
        <f ca="1">IF(AND(Tabelle1[[#This Row],[Kick-Hochsprung]]="x",Tabelle1[[#This Row],[Groesse '[cm']]]&lt;&gt;""),"LK "&amp;MATCH(Tabelle1[[#This Row],[Groesse '[cm']]],Tab_Groß[Größe],-1)-1,"")</f>
        <v/>
      </c>
      <c r="U29" s="8"/>
      <c r="V29" s="6" t="str">
        <f ca="1">IF(Tabelle1[[#This Row],[Spezialbruchtest]]="x",Tabelle1[[#This Row],[Klasse]],"")</f>
        <v/>
      </c>
      <c r="W29" s="6" t="str">
        <f ca="1">IF(Tabelle1[[#This Row],[Spezialbruchtest]]="x",VLOOKUP(Tabelle1[[#This Row],[Gürtelgrad]],Tab_Grad[[Gürtelgrad]:[LK]],2,FALSE),"")</f>
        <v/>
      </c>
      <c r="X29" s="9"/>
      <c r="Y29" s="9"/>
      <c r="Z29" s="7" t="str" cm="1">
        <f t="array" aca="1" ref="Z29" ca="1">_xlfn.IFNA(IF(AND(Tabelle1[[#This Row],[Geburtstag]]&lt;&gt;"",Tabelle1[[#This Row],[Ilbo Taeryon]]="x"),INDEX(Tab_Alter[],MATCH(Paar,Tab_Alter[Jahrgang],1),2),""),"")</f>
        <v/>
      </c>
      <c r="AA29" s="7" t="str" cm="1">
        <f t="array" aca="1" ref="AA29" ca="1">_xlfn.IFNA(IF(Tabelle1[[#This Row],[Ilbo Taeryon]]="x",VLOOKUP(PaarLK,Tab_Grad[[Gürtelgrad]:[LK]],2,FALSE),""),"")</f>
        <v/>
      </c>
      <c r="AB29" s="4">
        <f ca="1">Tabelle1[[#This Row],[Name, Vorname]]</f>
        <v>0</v>
      </c>
      <c r="AC29" s="4">
        <f ca="1">Tabelle1[[#This Row],[Team_Partner/in2]]</f>
        <v>0</v>
      </c>
      <c r="AD29" s="4">
        <f ca="1">Tabelle1[[#This Row],[Team_Partner/in3]]</f>
        <v>0</v>
      </c>
      <c r="AE29" s="4" t="e">
        <f ca="1">MATCH(YEAR(Tabelle1[[#This Row],[Geburtstag]]),Tab_Alter[Jahrgang],1)</f>
        <v>#N/A</v>
      </c>
      <c r="AF29" s="4" t="e">
        <f ca="1">MATCH(YEAR(VLOOKUP(Tabelle1[[#This Row],[Team_Partner/in2_Name2]],Tabelle1[[Name, Vorname]:[Geburtstag]],2,FALSE)),Tab_Alter[Jahrgang],1)</f>
        <v>#N/A</v>
      </c>
      <c r="AG29" s="4" t="e">
        <f ca="1">MATCH(YEAR(VLOOKUP(Tabelle1[[#This Row],[Team_Partner/in3_Name3]],Tabelle1[[Name, Vorname]:[Geburtstag]],2,FALSE)),Tab_Alter[Jahrgang],1)</f>
        <v>#N/A</v>
      </c>
      <c r="AH29" s="4" t="e">
        <f ca="1">MATCH(Tabelle1[[#This Row],[Gürtelgrad]],Tab_Grad[Gürtelgrad],0)</f>
        <v>#N/A</v>
      </c>
      <c r="AI29" s="4" t="e">
        <f ca="1">MATCH(VLOOKUP(Tabelle1[[#This Row],[Team_Partner/in2_Name2]],Tabelle1[[Name, Vorname]:[Gürtelgrad]],3,FALSE),Tab_Grad[Gürtelgrad],0)</f>
        <v>#N/A</v>
      </c>
      <c r="AJ29" s="4" t="e">
        <f ca="1">MATCH(VLOOKUP(Tabelle1[[#This Row],[Team_Partner/in3_Name3]],Tabelle1[[Name, Vorname]:[Gürtelgrad]],3,FALSE),Tab_Grad[Gürtelgrad],0)</f>
        <v>#N/A</v>
      </c>
    </row>
    <row r="30" spans="1:36" x14ac:dyDescent="0.2">
      <c r="A30" s="10"/>
      <c r="B30" s="11"/>
      <c r="C30" s="10"/>
      <c r="D30" s="10"/>
      <c r="E30" s="12" t="str">
        <f ca="1">IF(Tabelle1[[#This Row],[Geburtstag]]&lt;&gt;"",INDEX(Tab_Alter[],MATCH(YEAR(Tabelle1[[#This Row],[Geburtstag]]),Tab_Alter[Jahrgang],1),2),"")</f>
        <v/>
      </c>
      <c r="F30" s="4" t="str">
        <f ca="1">IF(Tabelle1[[#This Row],[Gürtelgrad]]&lt;&gt;"",VLOOKUP(Tabelle1[[#This Row],[Gürtelgrad]],Tab_Grad[[Gürtelgrad]:[LK]],2,FALSE),"")</f>
        <v/>
      </c>
      <c r="G30" s="10"/>
      <c r="H30" s="8"/>
      <c r="I30" s="9"/>
      <c r="J30" s="9"/>
      <c r="K30" s="7" t="str" cm="1">
        <f t="array" aca="1" ref="K30" ca="1">_xlfn.IFNA(IF(AND(Tabelle1[[#This Row],[Geburtstag]]&lt;&gt;"",Tabelle1[[#This Row],[PoomsaePaar]]="x"),INDEX(Tab_Alter[],MATCH(Paar,Tab_Alter[Jahrgang],1),2),""),"")</f>
        <v/>
      </c>
      <c r="L30" s="7" t="str" cm="1">
        <f t="array" aca="1" ref="L30" ca="1">_xlfn.IFNA(IF(Tabelle1[[#This Row],[PoomsaePaar]]="x",VLOOKUP(PaarLK,Tab_Grad[[Gürtelgrad]:[LK]],2,FALSE),""),"")</f>
        <v/>
      </c>
      <c r="M30" s="8"/>
      <c r="N30" s="8"/>
      <c r="O30" s="8"/>
      <c r="P30" s="6" t="str" cm="1">
        <f t="array" aca="1" ref="P30" ca="1">_xlfn.IFNA(INDEX(Tab_Alter[],SMALL(Tabelle1[[#This Row],[Team_Partner/in1_Klasse1]:[Team_Partner/in3_Klasse3]],1),2),"")</f>
        <v/>
      </c>
      <c r="Q30" s="6" t="str" cm="1">
        <f t="array" aca="1" ref="Q30" ca="1">_xlfn.IFNA(INDEX(Tab_Grad[],LARGE(Tabelle1[[#This Row],[Team_Partner/in1_LK1]:[Team_Partner/in3_LK3]],1),2),"")</f>
        <v/>
      </c>
      <c r="R30" s="9"/>
      <c r="S30" s="9"/>
      <c r="T30" s="7" t="str">
        <f ca="1">IF(AND(Tabelle1[[#This Row],[Kick-Hochsprung]]="x",Tabelle1[[#This Row],[Groesse '[cm']]]&lt;&gt;""),"LK "&amp;MATCH(Tabelle1[[#This Row],[Groesse '[cm']]],Tab_Groß[Größe],-1)-1,"")</f>
        <v/>
      </c>
      <c r="U30" s="8"/>
      <c r="V30" s="6" t="str">
        <f ca="1">IF(Tabelle1[[#This Row],[Spezialbruchtest]]="x",Tabelle1[[#This Row],[Klasse]],"")</f>
        <v/>
      </c>
      <c r="W30" s="6" t="str">
        <f ca="1">IF(Tabelle1[[#This Row],[Spezialbruchtest]]="x",VLOOKUP(Tabelle1[[#This Row],[Gürtelgrad]],Tab_Grad[[Gürtelgrad]:[LK]],2,FALSE),"")</f>
        <v/>
      </c>
      <c r="X30" s="9"/>
      <c r="Y30" s="9"/>
      <c r="Z30" s="7" t="str" cm="1">
        <f t="array" aca="1" ref="Z30" ca="1">_xlfn.IFNA(IF(AND(Tabelle1[[#This Row],[Geburtstag]]&lt;&gt;"",Tabelle1[[#This Row],[Ilbo Taeryon]]="x"),INDEX(Tab_Alter[],MATCH(Paar,Tab_Alter[Jahrgang],1),2),""),"")</f>
        <v/>
      </c>
      <c r="AA30" s="7" t="str" cm="1">
        <f t="array" aca="1" ref="AA30" ca="1">_xlfn.IFNA(IF(Tabelle1[[#This Row],[Ilbo Taeryon]]="x",VLOOKUP(PaarLK,Tab_Grad[[Gürtelgrad]:[LK]],2,FALSE),""),"")</f>
        <v/>
      </c>
      <c r="AB30" s="4">
        <f ca="1">Tabelle1[[#This Row],[Name, Vorname]]</f>
        <v>0</v>
      </c>
      <c r="AC30" s="4">
        <f ca="1">Tabelle1[[#This Row],[Team_Partner/in2]]</f>
        <v>0</v>
      </c>
      <c r="AD30" s="4">
        <f ca="1">Tabelle1[[#This Row],[Team_Partner/in3]]</f>
        <v>0</v>
      </c>
      <c r="AE30" s="4" t="e">
        <f ca="1">MATCH(YEAR(Tabelle1[[#This Row],[Geburtstag]]),Tab_Alter[Jahrgang],1)</f>
        <v>#N/A</v>
      </c>
      <c r="AF30" s="4" t="e">
        <f ca="1">MATCH(YEAR(VLOOKUP(Tabelle1[[#This Row],[Team_Partner/in2_Name2]],Tabelle1[[Name, Vorname]:[Geburtstag]],2,FALSE)),Tab_Alter[Jahrgang],1)</f>
        <v>#N/A</v>
      </c>
      <c r="AG30" s="4" t="e">
        <f ca="1">MATCH(YEAR(VLOOKUP(Tabelle1[[#This Row],[Team_Partner/in3_Name3]],Tabelle1[[Name, Vorname]:[Geburtstag]],2,FALSE)),Tab_Alter[Jahrgang],1)</f>
        <v>#N/A</v>
      </c>
      <c r="AH30" s="4" t="e">
        <f ca="1">MATCH(Tabelle1[[#This Row],[Gürtelgrad]],Tab_Grad[Gürtelgrad],0)</f>
        <v>#N/A</v>
      </c>
      <c r="AI30" s="4" t="e">
        <f ca="1">MATCH(VLOOKUP(Tabelle1[[#This Row],[Team_Partner/in2_Name2]],Tabelle1[[Name, Vorname]:[Gürtelgrad]],3,FALSE),Tab_Grad[Gürtelgrad],0)</f>
        <v>#N/A</v>
      </c>
      <c r="AJ30" s="4" t="e">
        <f ca="1">MATCH(VLOOKUP(Tabelle1[[#This Row],[Team_Partner/in3_Name3]],Tabelle1[[Name, Vorname]:[Gürtelgrad]],3,FALSE),Tab_Grad[Gürtelgrad],0)</f>
        <v>#N/A</v>
      </c>
    </row>
    <row r="31" spans="1:36" x14ac:dyDescent="0.2">
      <c r="A31" s="10"/>
      <c r="B31" s="11"/>
      <c r="C31" s="10"/>
      <c r="D31" s="10"/>
      <c r="E31" s="12" t="str">
        <f ca="1">IF(Tabelle1[[#This Row],[Geburtstag]]&lt;&gt;"",INDEX(Tab_Alter[],MATCH(YEAR(Tabelle1[[#This Row],[Geburtstag]]),Tab_Alter[Jahrgang],1),2),"")</f>
        <v/>
      </c>
      <c r="F31" s="4" t="str">
        <f ca="1">IF(Tabelle1[[#This Row],[Gürtelgrad]]&lt;&gt;"",VLOOKUP(Tabelle1[[#This Row],[Gürtelgrad]],Tab_Grad[[Gürtelgrad]:[LK]],2,FALSE),"")</f>
        <v/>
      </c>
      <c r="G31" s="10"/>
      <c r="H31" s="8"/>
      <c r="I31" s="9"/>
      <c r="J31" s="9"/>
      <c r="K31" s="7" t="str" cm="1">
        <f t="array" aca="1" ref="K31" ca="1">_xlfn.IFNA(IF(AND(Tabelle1[[#This Row],[Geburtstag]]&lt;&gt;"",Tabelle1[[#This Row],[PoomsaePaar]]="x"),INDEX(Tab_Alter[],MATCH(Paar,Tab_Alter[Jahrgang],1),2),""),"")</f>
        <v/>
      </c>
      <c r="L31" s="7" t="str" cm="1">
        <f t="array" aca="1" ref="L31" ca="1">_xlfn.IFNA(IF(Tabelle1[[#This Row],[PoomsaePaar]]="x",VLOOKUP(PaarLK,Tab_Grad[[Gürtelgrad]:[LK]],2,FALSE),""),"")</f>
        <v/>
      </c>
      <c r="M31" s="8"/>
      <c r="N31" s="8"/>
      <c r="O31" s="8"/>
      <c r="P31" s="6" t="str" cm="1">
        <f t="array" aca="1" ref="P31" ca="1">_xlfn.IFNA(INDEX(Tab_Alter[],SMALL(Tabelle1[[#This Row],[Team_Partner/in1_Klasse1]:[Team_Partner/in3_Klasse3]],1),2),"")</f>
        <v/>
      </c>
      <c r="Q31" s="6" t="str" cm="1">
        <f t="array" aca="1" ref="Q31" ca="1">_xlfn.IFNA(INDEX(Tab_Grad[],LARGE(Tabelle1[[#This Row],[Team_Partner/in1_LK1]:[Team_Partner/in3_LK3]],1),2),"")</f>
        <v/>
      </c>
      <c r="R31" s="9"/>
      <c r="S31" s="9"/>
      <c r="T31" s="7" t="str">
        <f ca="1">IF(AND(Tabelle1[[#This Row],[Kick-Hochsprung]]="x",Tabelle1[[#This Row],[Groesse '[cm']]]&lt;&gt;""),"LK "&amp;MATCH(Tabelle1[[#This Row],[Groesse '[cm']]],Tab_Groß[Größe],-1)-1,"")</f>
        <v/>
      </c>
      <c r="U31" s="8"/>
      <c r="V31" s="6" t="str">
        <f ca="1">IF(Tabelle1[[#This Row],[Spezialbruchtest]]="x",Tabelle1[[#This Row],[Klasse]],"")</f>
        <v/>
      </c>
      <c r="W31" s="6" t="str">
        <f ca="1">IF(Tabelle1[[#This Row],[Spezialbruchtest]]="x",VLOOKUP(Tabelle1[[#This Row],[Gürtelgrad]],Tab_Grad[[Gürtelgrad]:[LK]],2,FALSE),"")</f>
        <v/>
      </c>
      <c r="X31" s="9"/>
      <c r="Y31" s="9"/>
      <c r="Z31" s="7" t="str" cm="1">
        <f t="array" aca="1" ref="Z31" ca="1">_xlfn.IFNA(IF(AND(Tabelle1[[#This Row],[Geburtstag]]&lt;&gt;"",Tabelle1[[#This Row],[Ilbo Taeryon]]="x"),INDEX(Tab_Alter[],MATCH(Paar,Tab_Alter[Jahrgang],1),2),""),"")</f>
        <v/>
      </c>
      <c r="AA31" s="7" t="str" cm="1">
        <f t="array" aca="1" ref="AA31" ca="1">_xlfn.IFNA(IF(Tabelle1[[#This Row],[Ilbo Taeryon]]="x",VLOOKUP(PaarLK,Tab_Grad[[Gürtelgrad]:[LK]],2,FALSE),""),"")</f>
        <v/>
      </c>
      <c r="AB31" s="4">
        <f ca="1">Tabelle1[[#This Row],[Name, Vorname]]</f>
        <v>0</v>
      </c>
      <c r="AC31" s="4">
        <f ca="1">Tabelle1[[#This Row],[Team_Partner/in2]]</f>
        <v>0</v>
      </c>
      <c r="AD31" s="4">
        <f ca="1">Tabelle1[[#This Row],[Team_Partner/in3]]</f>
        <v>0</v>
      </c>
      <c r="AE31" s="4" t="e">
        <f ca="1">MATCH(YEAR(Tabelle1[[#This Row],[Geburtstag]]),Tab_Alter[Jahrgang],1)</f>
        <v>#N/A</v>
      </c>
      <c r="AF31" s="4" t="e">
        <f ca="1">MATCH(YEAR(VLOOKUP(Tabelle1[[#This Row],[Team_Partner/in2_Name2]],Tabelle1[[Name, Vorname]:[Geburtstag]],2,FALSE)),Tab_Alter[Jahrgang],1)</f>
        <v>#N/A</v>
      </c>
      <c r="AG31" s="4" t="e">
        <f ca="1">MATCH(YEAR(VLOOKUP(Tabelle1[[#This Row],[Team_Partner/in3_Name3]],Tabelle1[[Name, Vorname]:[Geburtstag]],2,FALSE)),Tab_Alter[Jahrgang],1)</f>
        <v>#N/A</v>
      </c>
      <c r="AH31" s="4" t="e">
        <f ca="1">MATCH(Tabelle1[[#This Row],[Gürtelgrad]],Tab_Grad[Gürtelgrad],0)</f>
        <v>#N/A</v>
      </c>
      <c r="AI31" s="4" t="e">
        <f ca="1">MATCH(VLOOKUP(Tabelle1[[#This Row],[Team_Partner/in2_Name2]],Tabelle1[[Name, Vorname]:[Gürtelgrad]],3,FALSE),Tab_Grad[Gürtelgrad],0)</f>
        <v>#N/A</v>
      </c>
      <c r="AJ31" s="4" t="e">
        <f ca="1">MATCH(VLOOKUP(Tabelle1[[#This Row],[Team_Partner/in3_Name3]],Tabelle1[[Name, Vorname]:[Gürtelgrad]],3,FALSE),Tab_Grad[Gürtelgrad],0)</f>
        <v>#N/A</v>
      </c>
    </row>
    <row r="32" spans="1:36" x14ac:dyDescent="0.2">
      <c r="A32" s="10"/>
      <c r="B32" s="11"/>
      <c r="C32" s="10"/>
      <c r="D32" s="10"/>
      <c r="E32" s="12" t="str">
        <f ca="1">IF(Tabelle1[[#This Row],[Geburtstag]]&lt;&gt;"",INDEX(Tab_Alter[],MATCH(YEAR(Tabelle1[[#This Row],[Geburtstag]]),Tab_Alter[Jahrgang],1),2),"")</f>
        <v/>
      </c>
      <c r="F32" s="4" t="str">
        <f ca="1">IF(Tabelle1[[#This Row],[Gürtelgrad]]&lt;&gt;"",VLOOKUP(Tabelle1[[#This Row],[Gürtelgrad]],Tab_Grad[[Gürtelgrad]:[LK]],2,FALSE),"")</f>
        <v/>
      </c>
      <c r="G32" s="10"/>
      <c r="H32" s="8"/>
      <c r="I32" s="9"/>
      <c r="J32" s="9"/>
      <c r="K32" s="7" t="str" cm="1">
        <f t="array" aca="1" ref="K32" ca="1">_xlfn.IFNA(IF(AND(Tabelle1[[#This Row],[Geburtstag]]&lt;&gt;"",Tabelle1[[#This Row],[PoomsaePaar]]="x"),INDEX(Tab_Alter[],MATCH(Paar,Tab_Alter[Jahrgang],1),2),""),"")</f>
        <v/>
      </c>
      <c r="L32" s="7" t="str" cm="1">
        <f t="array" aca="1" ref="L32" ca="1">_xlfn.IFNA(IF(Tabelle1[[#This Row],[PoomsaePaar]]="x",VLOOKUP(PaarLK,Tab_Grad[[Gürtelgrad]:[LK]],2,FALSE),""),"")</f>
        <v/>
      </c>
      <c r="M32" s="8"/>
      <c r="N32" s="8"/>
      <c r="O32" s="8"/>
      <c r="P32" s="6" t="str" cm="1">
        <f t="array" aca="1" ref="P32" ca="1">_xlfn.IFNA(INDEX(Tab_Alter[],SMALL(Tabelle1[[#This Row],[Team_Partner/in1_Klasse1]:[Team_Partner/in3_Klasse3]],1),2),"")</f>
        <v/>
      </c>
      <c r="Q32" s="6" t="str" cm="1">
        <f t="array" aca="1" ref="Q32" ca="1">_xlfn.IFNA(INDEX(Tab_Grad[],LARGE(Tabelle1[[#This Row],[Team_Partner/in1_LK1]:[Team_Partner/in3_LK3]],1),2),"")</f>
        <v/>
      </c>
      <c r="R32" s="9"/>
      <c r="S32" s="9"/>
      <c r="T32" s="7" t="str">
        <f ca="1">IF(AND(Tabelle1[[#This Row],[Kick-Hochsprung]]="x",Tabelle1[[#This Row],[Groesse '[cm']]]&lt;&gt;""),"LK "&amp;MATCH(Tabelle1[[#This Row],[Groesse '[cm']]],Tab_Groß[Größe],-1)-1,"")</f>
        <v/>
      </c>
      <c r="U32" s="8"/>
      <c r="V32" s="6" t="str">
        <f ca="1">IF(Tabelle1[[#This Row],[Spezialbruchtest]]="x",Tabelle1[[#This Row],[Klasse]],"")</f>
        <v/>
      </c>
      <c r="W32" s="6" t="str">
        <f ca="1">IF(Tabelle1[[#This Row],[Spezialbruchtest]]="x",VLOOKUP(Tabelle1[[#This Row],[Gürtelgrad]],Tab_Grad[[Gürtelgrad]:[LK]],2,FALSE),"")</f>
        <v/>
      </c>
      <c r="X32" s="9"/>
      <c r="Y32" s="9"/>
      <c r="Z32" s="7" t="str" cm="1">
        <f t="array" aca="1" ref="Z32" ca="1">_xlfn.IFNA(IF(AND(Tabelle1[[#This Row],[Geburtstag]]&lt;&gt;"",Tabelle1[[#This Row],[Ilbo Taeryon]]="x"),INDEX(Tab_Alter[],MATCH(Paar,Tab_Alter[Jahrgang],1),2),""),"")</f>
        <v/>
      </c>
      <c r="AA32" s="7" t="str" cm="1">
        <f t="array" aca="1" ref="AA32" ca="1">_xlfn.IFNA(IF(Tabelle1[[#This Row],[Ilbo Taeryon]]="x",VLOOKUP(PaarLK,Tab_Grad[[Gürtelgrad]:[LK]],2,FALSE),""),"")</f>
        <v/>
      </c>
      <c r="AB32" s="4">
        <f ca="1">Tabelle1[[#This Row],[Name, Vorname]]</f>
        <v>0</v>
      </c>
      <c r="AC32" s="4">
        <f ca="1">Tabelle1[[#This Row],[Team_Partner/in2]]</f>
        <v>0</v>
      </c>
      <c r="AD32" s="4">
        <f ca="1">Tabelle1[[#This Row],[Team_Partner/in3]]</f>
        <v>0</v>
      </c>
      <c r="AE32" s="4" t="e">
        <f ca="1">MATCH(YEAR(Tabelle1[[#This Row],[Geburtstag]]),Tab_Alter[Jahrgang],1)</f>
        <v>#N/A</v>
      </c>
      <c r="AF32" s="4" t="e">
        <f ca="1">MATCH(YEAR(VLOOKUP(Tabelle1[[#This Row],[Team_Partner/in2_Name2]],Tabelle1[[Name, Vorname]:[Geburtstag]],2,FALSE)),Tab_Alter[Jahrgang],1)</f>
        <v>#N/A</v>
      </c>
      <c r="AG32" s="4" t="e">
        <f ca="1">MATCH(YEAR(VLOOKUP(Tabelle1[[#This Row],[Team_Partner/in3_Name3]],Tabelle1[[Name, Vorname]:[Geburtstag]],2,FALSE)),Tab_Alter[Jahrgang],1)</f>
        <v>#N/A</v>
      </c>
      <c r="AH32" s="4" t="e">
        <f ca="1">MATCH(Tabelle1[[#This Row],[Gürtelgrad]],Tab_Grad[Gürtelgrad],0)</f>
        <v>#N/A</v>
      </c>
      <c r="AI32" s="4" t="e">
        <f ca="1">MATCH(VLOOKUP(Tabelle1[[#This Row],[Team_Partner/in2_Name2]],Tabelle1[[Name, Vorname]:[Gürtelgrad]],3,FALSE),Tab_Grad[Gürtelgrad],0)</f>
        <v>#N/A</v>
      </c>
      <c r="AJ32" s="4" t="e">
        <f ca="1">MATCH(VLOOKUP(Tabelle1[[#This Row],[Team_Partner/in3_Name3]],Tabelle1[[Name, Vorname]:[Gürtelgrad]],3,FALSE),Tab_Grad[Gürtelgrad],0)</f>
        <v>#N/A</v>
      </c>
    </row>
    <row r="33" spans="1:36" x14ac:dyDescent="0.2">
      <c r="A33" s="10"/>
      <c r="B33" s="10"/>
      <c r="C33" s="10"/>
      <c r="D33" s="10"/>
      <c r="E33" s="12" t="str">
        <f ca="1">IF(Tabelle1[[#This Row],[Geburtstag]]&lt;&gt;"",INDEX(Tab_Alter[],MATCH(YEAR(Tabelle1[[#This Row],[Geburtstag]]),Tab_Alter[Jahrgang],1),2),"")</f>
        <v/>
      </c>
      <c r="F33" s="4" t="str">
        <f ca="1">IF(Tabelle1[[#This Row],[Gürtelgrad]]&lt;&gt;"",VLOOKUP(Tabelle1[[#This Row],[Gürtelgrad]],Tab_Grad[[Gürtelgrad]:[LK]],2,FALSE),"")</f>
        <v/>
      </c>
      <c r="G33" s="10"/>
      <c r="H33" s="8"/>
      <c r="I33" s="9"/>
      <c r="J33" s="9"/>
      <c r="K33" s="7" t="str" cm="1">
        <f t="array" aca="1" ref="K33" ca="1">_xlfn.IFNA(IF(AND(Tabelle1[[#This Row],[Geburtstag]]&lt;&gt;"",Tabelle1[[#This Row],[PoomsaePaar]]="x"),INDEX(Tab_Alter[],MATCH(Paar,Tab_Alter[Jahrgang],1),2),""),"")</f>
        <v/>
      </c>
      <c r="L33" s="7" t="str" cm="1">
        <f t="array" aca="1" ref="L33" ca="1">_xlfn.IFNA(IF(Tabelle1[[#This Row],[PoomsaePaar]]="x",VLOOKUP(PaarLK,Tab_Grad[[Gürtelgrad]:[LK]],2,FALSE),""),"")</f>
        <v/>
      </c>
      <c r="M33" s="8"/>
      <c r="N33" s="8"/>
      <c r="O33" s="8"/>
      <c r="P33" s="6" t="str" cm="1">
        <f t="array" aca="1" ref="P33" ca="1">_xlfn.IFNA(INDEX(Tab_Alter[],SMALL(Tabelle1[[#This Row],[Team_Partner/in1_Klasse1]:[Team_Partner/in3_Klasse3]],1),2),"")</f>
        <v/>
      </c>
      <c r="Q33" s="6" t="str" cm="1">
        <f t="array" aca="1" ref="Q33" ca="1">_xlfn.IFNA(INDEX(Tab_Grad[],LARGE(Tabelle1[[#This Row],[Team_Partner/in1_LK1]:[Team_Partner/in3_LK3]],1),2),"")</f>
        <v/>
      </c>
      <c r="R33" s="9"/>
      <c r="S33" s="9"/>
      <c r="T33" s="7" t="str">
        <f ca="1">IF(AND(Tabelle1[[#This Row],[Kick-Hochsprung]]="x",Tabelle1[[#This Row],[Groesse '[cm']]]&lt;&gt;""),"LK "&amp;MATCH(Tabelle1[[#This Row],[Groesse '[cm']]],Tab_Groß[Größe],-1)-1,"")</f>
        <v/>
      </c>
      <c r="U33" s="8"/>
      <c r="V33" s="6" t="str">
        <f ca="1">IF(Tabelle1[[#This Row],[Spezialbruchtest]]="x",Tabelle1[[#This Row],[Klasse]],"")</f>
        <v/>
      </c>
      <c r="W33" s="6" t="str">
        <f ca="1">IF(Tabelle1[[#This Row],[Spezialbruchtest]]="x",VLOOKUP(Tabelle1[[#This Row],[Gürtelgrad]],Tab_Grad[[Gürtelgrad]:[LK]],2,FALSE),"")</f>
        <v/>
      </c>
      <c r="X33" s="9"/>
      <c r="Y33" s="9"/>
      <c r="Z33" s="7" t="str" cm="1">
        <f t="array" aca="1" ref="Z33" ca="1">_xlfn.IFNA(IF(AND(Tabelle1[[#This Row],[Geburtstag]]&lt;&gt;"",Tabelle1[[#This Row],[Ilbo Taeryon]]="x"),INDEX(Tab_Alter[],MATCH(Paar,Tab_Alter[Jahrgang],1),2),""),"")</f>
        <v/>
      </c>
      <c r="AA33" s="7" t="str" cm="1">
        <f t="array" aca="1" ref="AA33" ca="1">_xlfn.IFNA(IF(Tabelle1[[#This Row],[Ilbo Taeryon]]="x",VLOOKUP(PaarLK,Tab_Grad[[Gürtelgrad]:[LK]],2,FALSE),""),"")</f>
        <v/>
      </c>
      <c r="AB33" s="4">
        <f ca="1">Tabelle1[[#This Row],[Name, Vorname]]</f>
        <v>0</v>
      </c>
      <c r="AC33" s="4">
        <f ca="1">Tabelle1[[#This Row],[Team_Partner/in2]]</f>
        <v>0</v>
      </c>
      <c r="AD33" s="4">
        <f ca="1">Tabelle1[[#This Row],[Team_Partner/in3]]</f>
        <v>0</v>
      </c>
      <c r="AE33" s="4" t="e">
        <f ca="1">MATCH(YEAR(Tabelle1[[#This Row],[Geburtstag]]),Tab_Alter[Jahrgang],1)</f>
        <v>#N/A</v>
      </c>
      <c r="AF33" s="4" t="e">
        <f ca="1">MATCH(YEAR(VLOOKUP(Tabelle1[[#This Row],[Team_Partner/in2_Name2]],Tabelle1[[Name, Vorname]:[Geburtstag]],2,FALSE)),Tab_Alter[Jahrgang],1)</f>
        <v>#N/A</v>
      </c>
      <c r="AG33" s="4" t="e">
        <f ca="1">MATCH(YEAR(VLOOKUP(Tabelle1[[#This Row],[Team_Partner/in3_Name3]],Tabelle1[[Name, Vorname]:[Geburtstag]],2,FALSE)),Tab_Alter[Jahrgang],1)</f>
        <v>#N/A</v>
      </c>
      <c r="AH33" s="4" t="e">
        <f ca="1">MATCH(Tabelle1[[#This Row],[Gürtelgrad]],Tab_Grad[Gürtelgrad],0)</f>
        <v>#N/A</v>
      </c>
      <c r="AI33" s="4" t="e">
        <f ca="1">MATCH(VLOOKUP(Tabelle1[[#This Row],[Team_Partner/in2_Name2]],Tabelle1[[Name, Vorname]:[Gürtelgrad]],3,FALSE),Tab_Grad[Gürtelgrad],0)</f>
        <v>#N/A</v>
      </c>
      <c r="AJ33" s="4" t="e">
        <f ca="1">MATCH(VLOOKUP(Tabelle1[[#This Row],[Team_Partner/in3_Name3]],Tabelle1[[Name, Vorname]:[Gürtelgrad]],3,FALSE),Tab_Grad[Gürtelgrad],0)</f>
        <v>#N/A</v>
      </c>
    </row>
    <row r="34" spans="1:36" x14ac:dyDescent="0.2">
      <c r="A34" s="10"/>
      <c r="B34" s="10"/>
      <c r="C34" s="10"/>
      <c r="D34" s="10"/>
      <c r="E34" s="12" t="str">
        <f ca="1">IF(Tabelle1[[#This Row],[Geburtstag]]&lt;&gt;"",INDEX(Tab_Alter[],MATCH(YEAR(Tabelle1[[#This Row],[Geburtstag]]),Tab_Alter[Jahrgang],1),2),"")</f>
        <v/>
      </c>
      <c r="F34" s="4" t="str">
        <f ca="1">IF(Tabelle1[[#This Row],[Gürtelgrad]]&lt;&gt;"",VLOOKUP(Tabelle1[[#This Row],[Gürtelgrad]],Tab_Grad[[Gürtelgrad]:[LK]],2,FALSE),"")</f>
        <v/>
      </c>
      <c r="G34" s="10"/>
      <c r="H34" s="8"/>
      <c r="I34" s="9"/>
      <c r="J34" s="9"/>
      <c r="K34" s="7" t="str" cm="1">
        <f t="array" aca="1" ref="K34" ca="1">_xlfn.IFNA(IF(AND(Tabelle1[[#This Row],[Geburtstag]]&lt;&gt;"",Tabelle1[[#This Row],[PoomsaePaar]]="x"),INDEX(Tab_Alter[],MATCH(Paar,Tab_Alter[Jahrgang],1),2),""),"")</f>
        <v/>
      </c>
      <c r="L34" s="7" t="str" cm="1">
        <f t="array" aca="1" ref="L34" ca="1">_xlfn.IFNA(IF(Tabelle1[[#This Row],[PoomsaePaar]]="x",VLOOKUP(PaarLK,Tab_Grad[[Gürtelgrad]:[LK]],2,FALSE),""),"")</f>
        <v/>
      </c>
      <c r="M34" s="8"/>
      <c r="N34" s="8"/>
      <c r="O34" s="8"/>
      <c r="P34" s="6" t="str" cm="1">
        <f t="array" aca="1" ref="P34" ca="1">_xlfn.IFNA(INDEX(Tab_Alter[],SMALL(Tabelle1[[#This Row],[Team_Partner/in1_Klasse1]:[Team_Partner/in3_Klasse3]],1),2),"")</f>
        <v/>
      </c>
      <c r="Q34" s="6" t="str" cm="1">
        <f t="array" aca="1" ref="Q34" ca="1">_xlfn.IFNA(INDEX(Tab_Grad[],LARGE(Tabelle1[[#This Row],[Team_Partner/in1_LK1]:[Team_Partner/in3_LK3]],1),2),"")</f>
        <v/>
      </c>
      <c r="R34" s="9"/>
      <c r="S34" s="9"/>
      <c r="T34" s="7" t="str">
        <f ca="1">IF(AND(Tabelle1[[#This Row],[Kick-Hochsprung]]="x",Tabelle1[[#This Row],[Groesse '[cm']]]&lt;&gt;""),"LK "&amp;MATCH(Tabelle1[[#This Row],[Groesse '[cm']]],Tab_Groß[Größe],-1)-1,"")</f>
        <v/>
      </c>
      <c r="U34" s="8"/>
      <c r="V34" s="6" t="str">
        <f ca="1">IF(Tabelle1[[#This Row],[Spezialbruchtest]]="x",Tabelle1[[#This Row],[Klasse]],"")</f>
        <v/>
      </c>
      <c r="W34" s="6" t="str">
        <f ca="1">IF(Tabelle1[[#This Row],[Spezialbruchtest]]="x",VLOOKUP(Tabelle1[[#This Row],[Gürtelgrad]],Tab_Grad[[Gürtelgrad]:[LK]],2,FALSE),"")</f>
        <v/>
      </c>
      <c r="X34" s="9"/>
      <c r="Y34" s="9"/>
      <c r="Z34" s="7" t="str" cm="1">
        <f t="array" aca="1" ref="Z34" ca="1">_xlfn.IFNA(IF(AND(Tabelle1[[#This Row],[Geburtstag]]&lt;&gt;"",Tabelle1[[#This Row],[Ilbo Taeryon]]="x"),INDEX(Tab_Alter[],MATCH(Paar,Tab_Alter[Jahrgang],1),2),""),"")</f>
        <v/>
      </c>
      <c r="AA34" s="7" t="str" cm="1">
        <f t="array" aca="1" ref="AA34" ca="1">_xlfn.IFNA(IF(Tabelle1[[#This Row],[Ilbo Taeryon]]="x",VLOOKUP(PaarLK,Tab_Grad[[Gürtelgrad]:[LK]],2,FALSE),""),"")</f>
        <v/>
      </c>
      <c r="AB34" s="4">
        <f ca="1">Tabelle1[[#This Row],[Name, Vorname]]</f>
        <v>0</v>
      </c>
      <c r="AC34" s="4">
        <f ca="1">Tabelle1[[#This Row],[Team_Partner/in2]]</f>
        <v>0</v>
      </c>
      <c r="AD34" s="4">
        <f ca="1">Tabelle1[[#This Row],[Team_Partner/in3]]</f>
        <v>0</v>
      </c>
      <c r="AE34" s="4" t="e">
        <f ca="1">MATCH(YEAR(Tabelle1[[#This Row],[Geburtstag]]),Tab_Alter[Jahrgang],1)</f>
        <v>#N/A</v>
      </c>
      <c r="AF34" s="4" t="e">
        <f ca="1">MATCH(YEAR(VLOOKUP(Tabelle1[[#This Row],[Team_Partner/in2_Name2]],Tabelle1[[Name, Vorname]:[Geburtstag]],2,FALSE)),Tab_Alter[Jahrgang],1)</f>
        <v>#N/A</v>
      </c>
      <c r="AG34" s="4" t="e">
        <f ca="1">MATCH(YEAR(VLOOKUP(Tabelle1[[#This Row],[Team_Partner/in3_Name3]],Tabelle1[[Name, Vorname]:[Geburtstag]],2,FALSE)),Tab_Alter[Jahrgang],1)</f>
        <v>#N/A</v>
      </c>
      <c r="AH34" s="4" t="e">
        <f ca="1">MATCH(Tabelle1[[#This Row],[Gürtelgrad]],Tab_Grad[Gürtelgrad],0)</f>
        <v>#N/A</v>
      </c>
      <c r="AI34" s="4" t="e">
        <f ca="1">MATCH(VLOOKUP(Tabelle1[[#This Row],[Team_Partner/in2_Name2]],Tabelle1[[Name, Vorname]:[Gürtelgrad]],3,FALSE),Tab_Grad[Gürtelgrad],0)</f>
        <v>#N/A</v>
      </c>
      <c r="AJ34" s="4" t="e">
        <f ca="1">MATCH(VLOOKUP(Tabelle1[[#This Row],[Team_Partner/in3_Name3]],Tabelle1[[Name, Vorname]:[Gürtelgrad]],3,FALSE),Tab_Grad[Gürtelgrad],0)</f>
        <v>#N/A</v>
      </c>
    </row>
    <row r="35" spans="1:36" x14ac:dyDescent="0.2">
      <c r="A35" s="10"/>
      <c r="B35" s="10"/>
      <c r="C35" s="10"/>
      <c r="D35" s="10"/>
      <c r="E35" s="12" t="str">
        <f ca="1">IF(Tabelle1[[#This Row],[Geburtstag]]&lt;&gt;"",INDEX(Tab_Alter[],MATCH(YEAR(Tabelle1[[#This Row],[Geburtstag]]),Tab_Alter[Jahrgang],1),2),"")</f>
        <v/>
      </c>
      <c r="F35" s="4" t="str">
        <f ca="1">IF(Tabelle1[[#This Row],[Gürtelgrad]]&lt;&gt;"",VLOOKUP(Tabelle1[[#This Row],[Gürtelgrad]],Tab_Grad[[Gürtelgrad]:[LK]],2,FALSE),"")</f>
        <v/>
      </c>
      <c r="G35" s="10"/>
      <c r="H35" s="8"/>
      <c r="I35" s="9"/>
      <c r="J35" s="9"/>
      <c r="K35" s="7" t="str" cm="1">
        <f t="array" aca="1" ref="K35" ca="1">_xlfn.IFNA(IF(AND(Tabelle1[[#This Row],[Geburtstag]]&lt;&gt;"",Tabelle1[[#This Row],[PoomsaePaar]]="x"),INDEX(Tab_Alter[],MATCH(Paar,Tab_Alter[Jahrgang],1),2),""),"")</f>
        <v/>
      </c>
      <c r="L35" s="7" t="str" cm="1">
        <f t="array" aca="1" ref="L35" ca="1">_xlfn.IFNA(IF(Tabelle1[[#This Row],[PoomsaePaar]]="x",VLOOKUP(PaarLK,Tab_Grad[[Gürtelgrad]:[LK]],2,FALSE),""),"")</f>
        <v/>
      </c>
      <c r="M35" s="8"/>
      <c r="N35" s="8"/>
      <c r="O35" s="8"/>
      <c r="P35" s="6" t="str" cm="1">
        <f t="array" aca="1" ref="P35" ca="1">_xlfn.IFNA(INDEX(Tab_Alter[],SMALL(Tabelle1[[#This Row],[Team_Partner/in1_Klasse1]:[Team_Partner/in3_Klasse3]],1),2),"")</f>
        <v/>
      </c>
      <c r="Q35" s="6" t="str" cm="1">
        <f t="array" aca="1" ref="Q35" ca="1">_xlfn.IFNA(INDEX(Tab_Grad[],LARGE(Tabelle1[[#This Row],[Team_Partner/in1_LK1]:[Team_Partner/in3_LK3]],1),2),"")</f>
        <v/>
      </c>
      <c r="R35" s="9"/>
      <c r="S35" s="9"/>
      <c r="T35" s="7" t="str">
        <f ca="1">IF(AND(Tabelle1[[#This Row],[Kick-Hochsprung]]="x",Tabelle1[[#This Row],[Groesse '[cm']]]&lt;&gt;""),"LK "&amp;MATCH(Tabelle1[[#This Row],[Groesse '[cm']]],Tab_Groß[Größe],-1)-1,"")</f>
        <v/>
      </c>
      <c r="U35" s="8"/>
      <c r="V35" s="6" t="str">
        <f ca="1">IF(Tabelle1[[#This Row],[Spezialbruchtest]]="x",Tabelle1[[#This Row],[Klasse]],"")</f>
        <v/>
      </c>
      <c r="W35" s="6" t="str">
        <f ca="1">IF(Tabelle1[[#This Row],[Spezialbruchtest]]="x",VLOOKUP(Tabelle1[[#This Row],[Gürtelgrad]],Tab_Grad[[Gürtelgrad]:[LK]],2,FALSE),"")</f>
        <v/>
      </c>
      <c r="X35" s="9"/>
      <c r="Y35" s="9"/>
      <c r="Z35" s="7" t="str" cm="1">
        <f t="array" aca="1" ref="Z35" ca="1">_xlfn.IFNA(IF(AND(Tabelle1[[#This Row],[Geburtstag]]&lt;&gt;"",Tabelle1[[#This Row],[Ilbo Taeryon]]="x"),INDEX(Tab_Alter[],MATCH(Paar,Tab_Alter[Jahrgang],1),2),""),"")</f>
        <v/>
      </c>
      <c r="AA35" s="7" t="str" cm="1">
        <f t="array" aca="1" ref="AA35" ca="1">_xlfn.IFNA(IF(Tabelle1[[#This Row],[Ilbo Taeryon]]="x",VLOOKUP(PaarLK,Tab_Grad[[Gürtelgrad]:[LK]],2,FALSE),""),"")</f>
        <v/>
      </c>
      <c r="AB35" s="4">
        <f ca="1">Tabelle1[[#This Row],[Name, Vorname]]</f>
        <v>0</v>
      </c>
      <c r="AC35" s="4">
        <f ca="1">Tabelle1[[#This Row],[Team_Partner/in2]]</f>
        <v>0</v>
      </c>
      <c r="AD35" s="4">
        <f ca="1">Tabelle1[[#This Row],[Team_Partner/in3]]</f>
        <v>0</v>
      </c>
      <c r="AE35" s="4" t="e">
        <f ca="1">MATCH(YEAR(Tabelle1[[#This Row],[Geburtstag]]),Tab_Alter[Jahrgang],1)</f>
        <v>#N/A</v>
      </c>
      <c r="AF35" s="4" t="e">
        <f ca="1">MATCH(YEAR(VLOOKUP(Tabelle1[[#This Row],[Team_Partner/in2_Name2]],Tabelle1[[Name, Vorname]:[Geburtstag]],2,FALSE)),Tab_Alter[Jahrgang],1)</f>
        <v>#N/A</v>
      </c>
      <c r="AG35" s="4" t="e">
        <f ca="1">MATCH(YEAR(VLOOKUP(Tabelle1[[#This Row],[Team_Partner/in3_Name3]],Tabelle1[[Name, Vorname]:[Geburtstag]],2,FALSE)),Tab_Alter[Jahrgang],1)</f>
        <v>#N/A</v>
      </c>
      <c r="AH35" s="4" t="e">
        <f ca="1">MATCH(Tabelle1[[#This Row],[Gürtelgrad]],Tab_Grad[Gürtelgrad],0)</f>
        <v>#N/A</v>
      </c>
      <c r="AI35" s="4" t="e">
        <f ca="1">MATCH(VLOOKUP(Tabelle1[[#This Row],[Team_Partner/in2_Name2]],Tabelle1[[Name, Vorname]:[Gürtelgrad]],3,FALSE),Tab_Grad[Gürtelgrad],0)</f>
        <v>#N/A</v>
      </c>
      <c r="AJ35" s="4" t="e">
        <f ca="1">MATCH(VLOOKUP(Tabelle1[[#This Row],[Team_Partner/in3_Name3]],Tabelle1[[Name, Vorname]:[Gürtelgrad]],3,FALSE),Tab_Grad[Gürtelgrad],0)</f>
        <v>#N/A</v>
      </c>
    </row>
    <row r="36" spans="1:36" x14ac:dyDescent="0.2">
      <c r="A36" s="10"/>
      <c r="B36" s="10"/>
      <c r="C36" s="10"/>
      <c r="D36" s="10"/>
      <c r="E36" s="12" t="str">
        <f ca="1">IF(Tabelle1[[#This Row],[Geburtstag]]&lt;&gt;"",INDEX(Tab_Alter[],MATCH(YEAR(Tabelle1[[#This Row],[Geburtstag]]),Tab_Alter[Jahrgang],1),2),"")</f>
        <v/>
      </c>
      <c r="F36" s="4" t="str">
        <f ca="1">IF(Tabelle1[[#This Row],[Gürtelgrad]]&lt;&gt;"",VLOOKUP(Tabelle1[[#This Row],[Gürtelgrad]],Tab_Grad[[Gürtelgrad]:[LK]],2,FALSE),"")</f>
        <v/>
      </c>
      <c r="G36" s="10"/>
      <c r="H36" s="8"/>
      <c r="I36" s="9"/>
      <c r="J36" s="9"/>
      <c r="K36" s="7" t="str" cm="1">
        <f t="array" aca="1" ref="K36" ca="1">_xlfn.IFNA(IF(AND(Tabelle1[[#This Row],[Geburtstag]]&lt;&gt;"",Tabelle1[[#This Row],[PoomsaePaar]]="x"),INDEX(Tab_Alter[],MATCH(Paar,Tab_Alter[Jahrgang],1),2),""),"")</f>
        <v/>
      </c>
      <c r="L36" s="7" t="str" cm="1">
        <f t="array" aca="1" ref="L36" ca="1">_xlfn.IFNA(IF(Tabelle1[[#This Row],[PoomsaePaar]]="x",VLOOKUP(PaarLK,Tab_Grad[[Gürtelgrad]:[LK]],2,FALSE),""),"")</f>
        <v/>
      </c>
      <c r="M36" s="8"/>
      <c r="N36" s="8"/>
      <c r="O36" s="8"/>
      <c r="P36" s="6" t="str" cm="1">
        <f t="array" aca="1" ref="P36" ca="1">_xlfn.IFNA(INDEX(Tab_Alter[],SMALL(Tabelle1[[#This Row],[Team_Partner/in1_Klasse1]:[Team_Partner/in3_Klasse3]],1),2),"")</f>
        <v/>
      </c>
      <c r="Q36" s="6" t="str" cm="1">
        <f t="array" aca="1" ref="Q36" ca="1">_xlfn.IFNA(INDEX(Tab_Grad[],LARGE(Tabelle1[[#This Row],[Team_Partner/in1_LK1]:[Team_Partner/in3_LK3]],1),2),"")</f>
        <v/>
      </c>
      <c r="R36" s="9"/>
      <c r="S36" s="9"/>
      <c r="T36" s="7" t="str">
        <f ca="1">IF(AND(Tabelle1[[#This Row],[Kick-Hochsprung]]="x",Tabelle1[[#This Row],[Groesse '[cm']]]&lt;&gt;""),"LK "&amp;MATCH(Tabelle1[[#This Row],[Groesse '[cm']]],Tab_Groß[Größe],-1)-1,"")</f>
        <v/>
      </c>
      <c r="U36" s="8"/>
      <c r="V36" s="6" t="str">
        <f ca="1">IF(Tabelle1[[#This Row],[Spezialbruchtest]]="x",Tabelle1[[#This Row],[Klasse]],"")</f>
        <v/>
      </c>
      <c r="W36" s="6" t="str">
        <f ca="1">IF(Tabelle1[[#This Row],[Spezialbruchtest]]="x",VLOOKUP(Tabelle1[[#This Row],[Gürtelgrad]],Tab_Grad[[Gürtelgrad]:[LK]],2,FALSE),"")</f>
        <v/>
      </c>
      <c r="X36" s="9"/>
      <c r="Y36" s="9"/>
      <c r="Z36" s="7" t="str" cm="1">
        <f t="array" aca="1" ref="Z36" ca="1">_xlfn.IFNA(IF(AND(Tabelle1[[#This Row],[Geburtstag]]&lt;&gt;"",Tabelle1[[#This Row],[Ilbo Taeryon]]="x"),INDEX(Tab_Alter[],MATCH(Paar,Tab_Alter[Jahrgang],1),2),""),"")</f>
        <v/>
      </c>
      <c r="AA36" s="7" t="str" cm="1">
        <f t="array" aca="1" ref="AA36" ca="1">_xlfn.IFNA(IF(Tabelle1[[#This Row],[Ilbo Taeryon]]="x",VLOOKUP(PaarLK,Tab_Grad[[Gürtelgrad]:[LK]],2,FALSE),""),"")</f>
        <v/>
      </c>
      <c r="AB36" s="4">
        <f ca="1">Tabelle1[[#This Row],[Name, Vorname]]</f>
        <v>0</v>
      </c>
      <c r="AC36" s="4">
        <f ca="1">Tabelle1[[#This Row],[Team_Partner/in2]]</f>
        <v>0</v>
      </c>
      <c r="AD36" s="4">
        <f ca="1">Tabelle1[[#This Row],[Team_Partner/in3]]</f>
        <v>0</v>
      </c>
      <c r="AE36" s="4" t="e">
        <f ca="1">MATCH(YEAR(Tabelle1[[#This Row],[Geburtstag]]),Tab_Alter[Jahrgang],1)</f>
        <v>#N/A</v>
      </c>
      <c r="AF36" s="4" t="e">
        <f ca="1">MATCH(YEAR(VLOOKUP(Tabelle1[[#This Row],[Team_Partner/in2_Name2]],Tabelle1[[Name, Vorname]:[Geburtstag]],2,FALSE)),Tab_Alter[Jahrgang],1)</f>
        <v>#N/A</v>
      </c>
      <c r="AG36" s="4" t="e">
        <f ca="1">MATCH(YEAR(VLOOKUP(Tabelle1[[#This Row],[Team_Partner/in3_Name3]],Tabelle1[[Name, Vorname]:[Geburtstag]],2,FALSE)),Tab_Alter[Jahrgang],1)</f>
        <v>#N/A</v>
      </c>
      <c r="AH36" s="4" t="e">
        <f ca="1">MATCH(Tabelle1[[#This Row],[Gürtelgrad]],Tab_Grad[Gürtelgrad],0)</f>
        <v>#N/A</v>
      </c>
      <c r="AI36" s="4" t="e">
        <f ca="1">MATCH(VLOOKUP(Tabelle1[[#This Row],[Team_Partner/in2_Name2]],Tabelle1[[Name, Vorname]:[Gürtelgrad]],3,FALSE),Tab_Grad[Gürtelgrad],0)</f>
        <v>#N/A</v>
      </c>
      <c r="AJ36" s="4" t="e">
        <f ca="1">MATCH(VLOOKUP(Tabelle1[[#This Row],[Team_Partner/in3_Name3]],Tabelle1[[Name, Vorname]:[Gürtelgrad]],3,FALSE),Tab_Grad[Gürtelgrad],0)</f>
        <v>#N/A</v>
      </c>
    </row>
    <row r="37" spans="1:36" x14ac:dyDescent="0.2">
      <c r="A37" s="10"/>
      <c r="B37" s="10"/>
      <c r="C37" s="10"/>
      <c r="D37" s="10"/>
      <c r="E37" s="12" t="str">
        <f ca="1">IF(Tabelle1[[#This Row],[Geburtstag]]&lt;&gt;"",INDEX(Tab_Alter[],MATCH(YEAR(Tabelle1[[#This Row],[Geburtstag]]),Tab_Alter[Jahrgang],1),2),"")</f>
        <v/>
      </c>
      <c r="F37" s="4" t="str">
        <f ca="1">IF(Tabelle1[[#This Row],[Gürtelgrad]]&lt;&gt;"",VLOOKUP(Tabelle1[[#This Row],[Gürtelgrad]],Tab_Grad[[Gürtelgrad]:[LK]],2,FALSE),"")</f>
        <v/>
      </c>
      <c r="G37" s="10"/>
      <c r="H37" s="8"/>
      <c r="I37" s="9"/>
      <c r="J37" s="9"/>
      <c r="K37" s="7" t="str" cm="1">
        <f t="array" aca="1" ref="K37" ca="1">_xlfn.IFNA(IF(AND(Tabelle1[[#This Row],[Geburtstag]]&lt;&gt;"",Tabelle1[[#This Row],[PoomsaePaar]]="x"),INDEX(Tab_Alter[],MATCH(Paar,Tab_Alter[Jahrgang],1),2),""),"")</f>
        <v/>
      </c>
      <c r="L37" s="7" t="str" cm="1">
        <f t="array" aca="1" ref="L37" ca="1">_xlfn.IFNA(IF(Tabelle1[[#This Row],[PoomsaePaar]]="x",VLOOKUP(PaarLK,Tab_Grad[[Gürtelgrad]:[LK]],2,FALSE),""),"")</f>
        <v/>
      </c>
      <c r="M37" s="8"/>
      <c r="N37" s="8"/>
      <c r="O37" s="8"/>
      <c r="P37" s="6" t="str" cm="1">
        <f t="array" aca="1" ref="P37" ca="1">_xlfn.IFNA(INDEX(Tab_Alter[],SMALL(Tabelle1[[#This Row],[Team_Partner/in1_Klasse1]:[Team_Partner/in3_Klasse3]],1),2),"")</f>
        <v/>
      </c>
      <c r="Q37" s="6" t="str" cm="1">
        <f t="array" aca="1" ref="Q37" ca="1">_xlfn.IFNA(INDEX(Tab_Grad[],LARGE(Tabelle1[[#This Row],[Team_Partner/in1_LK1]:[Team_Partner/in3_LK3]],1),2),"")</f>
        <v/>
      </c>
      <c r="R37" s="9"/>
      <c r="S37" s="9"/>
      <c r="T37" s="7" t="str">
        <f ca="1">IF(AND(Tabelle1[[#This Row],[Kick-Hochsprung]]="x",Tabelle1[[#This Row],[Groesse '[cm']]]&lt;&gt;""),"LK "&amp;MATCH(Tabelle1[[#This Row],[Groesse '[cm']]],Tab_Groß[Größe],-1)-1,"")</f>
        <v/>
      </c>
      <c r="U37" s="8"/>
      <c r="V37" s="6" t="str">
        <f ca="1">IF(Tabelle1[[#This Row],[Spezialbruchtest]]="x",Tabelle1[[#This Row],[Klasse]],"")</f>
        <v/>
      </c>
      <c r="W37" s="6" t="str">
        <f ca="1">IF(Tabelle1[[#This Row],[Spezialbruchtest]]="x",VLOOKUP(Tabelle1[[#This Row],[Gürtelgrad]],Tab_Grad[[Gürtelgrad]:[LK]],2,FALSE),"")</f>
        <v/>
      </c>
      <c r="X37" s="9"/>
      <c r="Y37" s="9"/>
      <c r="Z37" s="7" t="str" cm="1">
        <f t="array" aca="1" ref="Z37" ca="1">_xlfn.IFNA(IF(AND(Tabelle1[[#This Row],[Geburtstag]]&lt;&gt;"",Tabelle1[[#This Row],[Ilbo Taeryon]]="x"),INDEX(Tab_Alter[],MATCH(Paar,Tab_Alter[Jahrgang],1),2),""),"")</f>
        <v/>
      </c>
      <c r="AA37" s="7" t="str" cm="1">
        <f t="array" aca="1" ref="AA37" ca="1">_xlfn.IFNA(IF(Tabelle1[[#This Row],[Ilbo Taeryon]]="x",VLOOKUP(PaarLK,Tab_Grad[[Gürtelgrad]:[LK]],2,FALSE),""),"")</f>
        <v/>
      </c>
      <c r="AB37" s="4">
        <f ca="1">Tabelle1[[#This Row],[Name, Vorname]]</f>
        <v>0</v>
      </c>
      <c r="AC37" s="4">
        <f ca="1">Tabelle1[[#This Row],[Team_Partner/in2]]</f>
        <v>0</v>
      </c>
      <c r="AD37" s="4">
        <f ca="1">Tabelle1[[#This Row],[Team_Partner/in3]]</f>
        <v>0</v>
      </c>
      <c r="AE37" s="4" t="e">
        <f ca="1">MATCH(YEAR(Tabelle1[[#This Row],[Geburtstag]]),Tab_Alter[Jahrgang],1)</f>
        <v>#N/A</v>
      </c>
      <c r="AF37" s="4" t="e">
        <f ca="1">MATCH(YEAR(VLOOKUP(Tabelle1[[#This Row],[Team_Partner/in2_Name2]],Tabelle1[[Name, Vorname]:[Geburtstag]],2,FALSE)),Tab_Alter[Jahrgang],1)</f>
        <v>#N/A</v>
      </c>
      <c r="AG37" s="4" t="e">
        <f ca="1">MATCH(YEAR(VLOOKUP(Tabelle1[[#This Row],[Team_Partner/in3_Name3]],Tabelle1[[Name, Vorname]:[Geburtstag]],2,FALSE)),Tab_Alter[Jahrgang],1)</f>
        <v>#N/A</v>
      </c>
      <c r="AH37" s="4" t="e">
        <f ca="1">MATCH(Tabelle1[[#This Row],[Gürtelgrad]],Tab_Grad[Gürtelgrad],0)</f>
        <v>#N/A</v>
      </c>
      <c r="AI37" s="4" t="e">
        <f ca="1">MATCH(VLOOKUP(Tabelle1[[#This Row],[Team_Partner/in2_Name2]],Tabelle1[[Name, Vorname]:[Gürtelgrad]],3,FALSE),Tab_Grad[Gürtelgrad],0)</f>
        <v>#N/A</v>
      </c>
      <c r="AJ37" s="4" t="e">
        <f ca="1">MATCH(VLOOKUP(Tabelle1[[#This Row],[Team_Partner/in3_Name3]],Tabelle1[[Name, Vorname]:[Gürtelgrad]],3,FALSE),Tab_Grad[Gürtelgrad],0)</f>
        <v>#N/A</v>
      </c>
    </row>
    <row r="38" spans="1:36" x14ac:dyDescent="0.2">
      <c r="A38" s="10"/>
      <c r="B38" s="10"/>
      <c r="C38" s="10"/>
      <c r="D38" s="10"/>
      <c r="E38" s="12" t="str">
        <f ca="1">IF(Tabelle1[[#This Row],[Geburtstag]]&lt;&gt;"",INDEX(Tab_Alter[],MATCH(YEAR(Tabelle1[[#This Row],[Geburtstag]]),Tab_Alter[Jahrgang],1),2),"")</f>
        <v/>
      </c>
      <c r="F38" s="4" t="str">
        <f ca="1">IF(Tabelle1[[#This Row],[Gürtelgrad]]&lt;&gt;"",VLOOKUP(Tabelle1[[#This Row],[Gürtelgrad]],Tab_Grad[[Gürtelgrad]:[LK]],2,FALSE),"")</f>
        <v/>
      </c>
      <c r="G38" s="10"/>
      <c r="H38" s="8"/>
      <c r="I38" s="9"/>
      <c r="J38" s="9"/>
      <c r="K38" s="7" t="str" cm="1">
        <f t="array" aca="1" ref="K38" ca="1">_xlfn.IFNA(IF(AND(Tabelle1[[#This Row],[Geburtstag]]&lt;&gt;"",Tabelle1[[#This Row],[PoomsaePaar]]="x"),INDEX(Tab_Alter[],MATCH(Paar,Tab_Alter[Jahrgang],1),2),""),"")</f>
        <v/>
      </c>
      <c r="L38" s="7" t="str" cm="1">
        <f t="array" aca="1" ref="L38" ca="1">_xlfn.IFNA(IF(Tabelle1[[#This Row],[PoomsaePaar]]="x",VLOOKUP(PaarLK,Tab_Grad[[Gürtelgrad]:[LK]],2,FALSE),""),"")</f>
        <v/>
      </c>
      <c r="M38" s="8"/>
      <c r="N38" s="8"/>
      <c r="O38" s="8"/>
      <c r="P38" s="6" t="str" cm="1">
        <f t="array" aca="1" ref="P38" ca="1">_xlfn.IFNA(INDEX(Tab_Alter[],SMALL(Tabelle1[[#This Row],[Team_Partner/in1_Klasse1]:[Team_Partner/in3_Klasse3]],1),2),"")</f>
        <v/>
      </c>
      <c r="Q38" s="6" t="str" cm="1">
        <f t="array" aca="1" ref="Q38" ca="1">_xlfn.IFNA(INDEX(Tab_Grad[],LARGE(Tabelle1[[#This Row],[Team_Partner/in1_LK1]:[Team_Partner/in3_LK3]],1),2),"")</f>
        <v/>
      </c>
      <c r="R38" s="9"/>
      <c r="S38" s="9"/>
      <c r="T38" s="7" t="str">
        <f ca="1">IF(AND(Tabelle1[[#This Row],[Kick-Hochsprung]]="x",Tabelle1[[#This Row],[Groesse '[cm']]]&lt;&gt;""),"LK "&amp;MATCH(Tabelle1[[#This Row],[Groesse '[cm']]],Tab_Groß[Größe],-1)-1,"")</f>
        <v/>
      </c>
      <c r="U38" s="8"/>
      <c r="V38" s="6" t="str">
        <f ca="1">IF(Tabelle1[[#This Row],[Spezialbruchtest]]="x",Tabelle1[[#This Row],[Klasse]],"")</f>
        <v/>
      </c>
      <c r="W38" s="6" t="str">
        <f ca="1">IF(Tabelle1[[#This Row],[Spezialbruchtest]]="x",VLOOKUP(Tabelle1[[#This Row],[Gürtelgrad]],Tab_Grad[[Gürtelgrad]:[LK]],2,FALSE),"")</f>
        <v/>
      </c>
      <c r="X38" s="9"/>
      <c r="Y38" s="9"/>
      <c r="Z38" s="7" t="str" cm="1">
        <f t="array" aca="1" ref="Z38" ca="1">_xlfn.IFNA(IF(AND(Tabelle1[[#This Row],[Geburtstag]]&lt;&gt;"",Tabelle1[[#This Row],[Ilbo Taeryon]]="x"),INDEX(Tab_Alter[],MATCH(Paar,Tab_Alter[Jahrgang],1),2),""),"")</f>
        <v/>
      </c>
      <c r="AA38" s="7" t="str" cm="1">
        <f t="array" aca="1" ref="AA38" ca="1">_xlfn.IFNA(IF(Tabelle1[[#This Row],[Ilbo Taeryon]]="x",VLOOKUP(PaarLK,Tab_Grad[[Gürtelgrad]:[LK]],2,FALSE),""),"")</f>
        <v/>
      </c>
      <c r="AB38" s="4">
        <f ca="1">Tabelle1[[#This Row],[Name, Vorname]]</f>
        <v>0</v>
      </c>
      <c r="AC38" s="4">
        <f ca="1">Tabelle1[[#This Row],[Team_Partner/in2]]</f>
        <v>0</v>
      </c>
      <c r="AD38" s="4">
        <f ca="1">Tabelle1[[#This Row],[Team_Partner/in3]]</f>
        <v>0</v>
      </c>
      <c r="AE38" s="4" t="e">
        <f ca="1">MATCH(YEAR(Tabelle1[[#This Row],[Geburtstag]]),Tab_Alter[Jahrgang],1)</f>
        <v>#N/A</v>
      </c>
      <c r="AF38" s="4" t="e">
        <f ca="1">MATCH(YEAR(VLOOKUP(Tabelle1[[#This Row],[Team_Partner/in2_Name2]],Tabelle1[[Name, Vorname]:[Geburtstag]],2,FALSE)),Tab_Alter[Jahrgang],1)</f>
        <v>#N/A</v>
      </c>
      <c r="AG38" s="4" t="e">
        <f ca="1">MATCH(YEAR(VLOOKUP(Tabelle1[[#This Row],[Team_Partner/in3_Name3]],Tabelle1[[Name, Vorname]:[Geburtstag]],2,FALSE)),Tab_Alter[Jahrgang],1)</f>
        <v>#N/A</v>
      </c>
      <c r="AH38" s="4" t="e">
        <f ca="1">MATCH(Tabelle1[[#This Row],[Gürtelgrad]],Tab_Grad[Gürtelgrad],0)</f>
        <v>#N/A</v>
      </c>
      <c r="AI38" s="4" t="e">
        <f ca="1">MATCH(VLOOKUP(Tabelle1[[#This Row],[Team_Partner/in2_Name2]],Tabelle1[[Name, Vorname]:[Gürtelgrad]],3,FALSE),Tab_Grad[Gürtelgrad],0)</f>
        <v>#N/A</v>
      </c>
      <c r="AJ38" s="4" t="e">
        <f ca="1">MATCH(VLOOKUP(Tabelle1[[#This Row],[Team_Partner/in3_Name3]],Tabelle1[[Name, Vorname]:[Gürtelgrad]],3,FALSE),Tab_Grad[Gürtelgrad],0)</f>
        <v>#N/A</v>
      </c>
    </row>
    <row r="39" spans="1:36" x14ac:dyDescent="0.2">
      <c r="A39" s="10"/>
      <c r="B39" s="10"/>
      <c r="C39" s="10"/>
      <c r="D39" s="10"/>
      <c r="E39" s="12" t="str">
        <f ca="1">IF(Tabelle1[[#This Row],[Geburtstag]]&lt;&gt;"",INDEX(Tab_Alter[],MATCH(YEAR(Tabelle1[[#This Row],[Geburtstag]]),Tab_Alter[Jahrgang],1),2),"")</f>
        <v/>
      </c>
      <c r="F39" s="4" t="str">
        <f ca="1">IF(Tabelle1[[#This Row],[Gürtelgrad]]&lt;&gt;"",VLOOKUP(Tabelle1[[#This Row],[Gürtelgrad]],Tab_Grad[[Gürtelgrad]:[LK]],2,FALSE),"")</f>
        <v/>
      </c>
      <c r="G39" s="10"/>
      <c r="H39" s="8"/>
      <c r="I39" s="9"/>
      <c r="J39" s="9"/>
      <c r="K39" s="7" t="str" cm="1">
        <f t="array" aca="1" ref="K39" ca="1">_xlfn.IFNA(IF(AND(Tabelle1[[#This Row],[Geburtstag]]&lt;&gt;"",Tabelle1[[#This Row],[PoomsaePaar]]="x"),INDEX(Tab_Alter[],MATCH(Paar,Tab_Alter[Jahrgang],1),2),""),"")</f>
        <v/>
      </c>
      <c r="L39" s="7" t="str" cm="1">
        <f t="array" aca="1" ref="L39" ca="1">_xlfn.IFNA(IF(Tabelle1[[#This Row],[PoomsaePaar]]="x",VLOOKUP(PaarLK,Tab_Grad[[Gürtelgrad]:[LK]],2,FALSE),""),"")</f>
        <v/>
      </c>
      <c r="M39" s="8"/>
      <c r="N39" s="8"/>
      <c r="O39" s="8"/>
      <c r="P39" s="6" t="str" cm="1">
        <f t="array" aca="1" ref="P39" ca="1">_xlfn.IFNA(INDEX(Tab_Alter[],SMALL(Tabelle1[[#This Row],[Team_Partner/in1_Klasse1]:[Team_Partner/in3_Klasse3]],1),2),"")</f>
        <v/>
      </c>
      <c r="Q39" s="6" t="str" cm="1">
        <f t="array" aca="1" ref="Q39" ca="1">_xlfn.IFNA(INDEX(Tab_Grad[],LARGE(Tabelle1[[#This Row],[Team_Partner/in1_LK1]:[Team_Partner/in3_LK3]],1),2),"")</f>
        <v/>
      </c>
      <c r="R39" s="9"/>
      <c r="S39" s="9"/>
      <c r="T39" s="7" t="str">
        <f ca="1">IF(AND(Tabelle1[[#This Row],[Kick-Hochsprung]]="x",Tabelle1[[#This Row],[Groesse '[cm']]]&lt;&gt;""),"LK "&amp;MATCH(Tabelle1[[#This Row],[Groesse '[cm']]],Tab_Groß[Größe],-1)-1,"")</f>
        <v/>
      </c>
      <c r="U39" s="8"/>
      <c r="V39" s="6" t="str">
        <f ca="1">IF(Tabelle1[[#This Row],[Spezialbruchtest]]="x",Tabelle1[[#This Row],[Klasse]],"")</f>
        <v/>
      </c>
      <c r="W39" s="6" t="str">
        <f ca="1">IF(Tabelle1[[#This Row],[Spezialbruchtest]]="x",VLOOKUP(Tabelle1[[#This Row],[Gürtelgrad]],Tab_Grad[[Gürtelgrad]:[LK]],2,FALSE),"")</f>
        <v/>
      </c>
      <c r="X39" s="9"/>
      <c r="Y39" s="9"/>
      <c r="Z39" s="7" t="str" cm="1">
        <f t="array" aca="1" ref="Z39" ca="1">_xlfn.IFNA(IF(AND(Tabelle1[[#This Row],[Geburtstag]]&lt;&gt;"",Tabelle1[[#This Row],[Ilbo Taeryon]]="x"),INDEX(Tab_Alter[],MATCH(Paar,Tab_Alter[Jahrgang],1),2),""),"")</f>
        <v/>
      </c>
      <c r="AA39" s="7" t="str" cm="1">
        <f t="array" aca="1" ref="AA39" ca="1">_xlfn.IFNA(IF(Tabelle1[[#This Row],[Ilbo Taeryon]]="x",VLOOKUP(PaarLK,Tab_Grad[[Gürtelgrad]:[LK]],2,FALSE),""),"")</f>
        <v/>
      </c>
      <c r="AB39" s="4">
        <f ca="1">Tabelle1[[#This Row],[Name, Vorname]]</f>
        <v>0</v>
      </c>
      <c r="AC39" s="4">
        <f ca="1">Tabelle1[[#This Row],[Team_Partner/in2]]</f>
        <v>0</v>
      </c>
      <c r="AD39" s="4">
        <f ca="1">Tabelle1[[#This Row],[Team_Partner/in3]]</f>
        <v>0</v>
      </c>
      <c r="AE39" s="4" t="e">
        <f ca="1">MATCH(YEAR(Tabelle1[[#This Row],[Geburtstag]]),Tab_Alter[Jahrgang],1)</f>
        <v>#N/A</v>
      </c>
      <c r="AF39" s="4" t="e">
        <f ca="1">MATCH(YEAR(VLOOKUP(Tabelle1[[#This Row],[Team_Partner/in2_Name2]],Tabelle1[[Name, Vorname]:[Geburtstag]],2,FALSE)),Tab_Alter[Jahrgang],1)</f>
        <v>#N/A</v>
      </c>
      <c r="AG39" s="4" t="e">
        <f ca="1">MATCH(YEAR(VLOOKUP(Tabelle1[[#This Row],[Team_Partner/in3_Name3]],Tabelle1[[Name, Vorname]:[Geburtstag]],2,FALSE)),Tab_Alter[Jahrgang],1)</f>
        <v>#N/A</v>
      </c>
      <c r="AH39" s="4" t="e">
        <f ca="1">MATCH(Tabelle1[[#This Row],[Gürtelgrad]],Tab_Grad[Gürtelgrad],0)</f>
        <v>#N/A</v>
      </c>
      <c r="AI39" s="4" t="e">
        <f ca="1">MATCH(VLOOKUP(Tabelle1[[#This Row],[Team_Partner/in2_Name2]],Tabelle1[[Name, Vorname]:[Gürtelgrad]],3,FALSE),Tab_Grad[Gürtelgrad],0)</f>
        <v>#N/A</v>
      </c>
      <c r="AJ39" s="4" t="e">
        <f ca="1">MATCH(VLOOKUP(Tabelle1[[#This Row],[Team_Partner/in3_Name3]],Tabelle1[[Name, Vorname]:[Gürtelgrad]],3,FALSE),Tab_Grad[Gürtelgrad],0)</f>
        <v>#N/A</v>
      </c>
    </row>
    <row r="40" spans="1:36" x14ac:dyDescent="0.2">
      <c r="A40" s="10"/>
      <c r="B40" s="10"/>
      <c r="C40" s="10"/>
      <c r="D40" s="10"/>
      <c r="E40" s="12" t="str">
        <f ca="1">IF(Tabelle1[[#This Row],[Geburtstag]]&lt;&gt;"",INDEX(Tab_Alter[],MATCH(YEAR(Tabelle1[[#This Row],[Geburtstag]]),Tab_Alter[Jahrgang],1),2),"")</f>
        <v/>
      </c>
      <c r="F40" s="4" t="str">
        <f ca="1">IF(Tabelle1[[#This Row],[Gürtelgrad]]&lt;&gt;"",VLOOKUP(Tabelle1[[#This Row],[Gürtelgrad]],Tab_Grad[[Gürtelgrad]:[LK]],2,FALSE),"")</f>
        <v/>
      </c>
      <c r="G40" s="10"/>
      <c r="H40" s="8"/>
      <c r="I40" s="9"/>
      <c r="J40" s="9"/>
      <c r="K40" s="7" t="str" cm="1">
        <f t="array" aca="1" ref="K40" ca="1">_xlfn.IFNA(IF(AND(Tabelle1[[#This Row],[Geburtstag]]&lt;&gt;"",Tabelle1[[#This Row],[PoomsaePaar]]="x"),INDEX(Tab_Alter[],MATCH(Paar,Tab_Alter[Jahrgang],1),2),""),"")</f>
        <v/>
      </c>
      <c r="L40" s="7" t="str" cm="1">
        <f t="array" aca="1" ref="L40" ca="1">_xlfn.IFNA(IF(Tabelle1[[#This Row],[PoomsaePaar]]="x",VLOOKUP(PaarLK,Tab_Grad[[Gürtelgrad]:[LK]],2,FALSE),""),"")</f>
        <v/>
      </c>
      <c r="M40" s="8"/>
      <c r="N40" s="8"/>
      <c r="O40" s="8"/>
      <c r="P40" s="6" t="str" cm="1">
        <f t="array" aca="1" ref="P40" ca="1">_xlfn.IFNA(INDEX(Tab_Alter[],SMALL(Tabelle1[[#This Row],[Team_Partner/in1_Klasse1]:[Team_Partner/in3_Klasse3]],1),2),"")</f>
        <v/>
      </c>
      <c r="Q40" s="6" t="str" cm="1">
        <f t="array" aca="1" ref="Q40" ca="1">_xlfn.IFNA(INDEX(Tab_Grad[],LARGE(Tabelle1[[#This Row],[Team_Partner/in1_LK1]:[Team_Partner/in3_LK3]],1),2),"")</f>
        <v/>
      </c>
      <c r="R40" s="9"/>
      <c r="S40" s="9"/>
      <c r="T40" s="7" t="str">
        <f ca="1">IF(AND(Tabelle1[[#This Row],[Kick-Hochsprung]]="x",Tabelle1[[#This Row],[Groesse '[cm']]]&lt;&gt;""),"LK "&amp;MATCH(Tabelle1[[#This Row],[Groesse '[cm']]],Tab_Groß[Größe],-1)-1,"")</f>
        <v/>
      </c>
      <c r="U40" s="8"/>
      <c r="V40" s="6" t="str">
        <f ca="1">IF(Tabelle1[[#This Row],[Spezialbruchtest]]="x",Tabelle1[[#This Row],[Klasse]],"")</f>
        <v/>
      </c>
      <c r="W40" s="6" t="str">
        <f ca="1">IF(Tabelle1[[#This Row],[Spezialbruchtest]]="x",VLOOKUP(Tabelle1[[#This Row],[Gürtelgrad]],Tab_Grad[[Gürtelgrad]:[LK]],2,FALSE),"")</f>
        <v/>
      </c>
      <c r="X40" s="9"/>
      <c r="Y40" s="9"/>
      <c r="Z40" s="7" t="str" cm="1">
        <f t="array" aca="1" ref="Z40" ca="1">_xlfn.IFNA(IF(AND(Tabelle1[[#This Row],[Geburtstag]]&lt;&gt;"",Tabelle1[[#This Row],[Ilbo Taeryon]]="x"),INDEX(Tab_Alter[],MATCH(Paar,Tab_Alter[Jahrgang],1),2),""),"")</f>
        <v/>
      </c>
      <c r="AA40" s="7" t="str" cm="1">
        <f t="array" aca="1" ref="AA40" ca="1">_xlfn.IFNA(IF(Tabelle1[[#This Row],[Ilbo Taeryon]]="x",VLOOKUP(PaarLK,Tab_Grad[[Gürtelgrad]:[LK]],2,FALSE),""),"")</f>
        <v/>
      </c>
      <c r="AB40" s="4">
        <f ca="1">Tabelle1[[#This Row],[Name, Vorname]]</f>
        <v>0</v>
      </c>
      <c r="AC40" s="4">
        <f ca="1">Tabelle1[[#This Row],[Team_Partner/in2]]</f>
        <v>0</v>
      </c>
      <c r="AD40" s="4">
        <f ca="1">Tabelle1[[#This Row],[Team_Partner/in3]]</f>
        <v>0</v>
      </c>
      <c r="AE40" s="4" t="e">
        <f ca="1">MATCH(YEAR(Tabelle1[[#This Row],[Geburtstag]]),Tab_Alter[Jahrgang],1)</f>
        <v>#N/A</v>
      </c>
      <c r="AF40" s="4" t="e">
        <f ca="1">MATCH(YEAR(VLOOKUP(Tabelle1[[#This Row],[Team_Partner/in2_Name2]],Tabelle1[[Name, Vorname]:[Geburtstag]],2,FALSE)),Tab_Alter[Jahrgang],1)</f>
        <v>#N/A</v>
      </c>
      <c r="AG40" s="4" t="e">
        <f ca="1">MATCH(YEAR(VLOOKUP(Tabelle1[[#This Row],[Team_Partner/in3_Name3]],Tabelle1[[Name, Vorname]:[Geburtstag]],2,FALSE)),Tab_Alter[Jahrgang],1)</f>
        <v>#N/A</v>
      </c>
      <c r="AH40" s="4" t="e">
        <f ca="1">MATCH(Tabelle1[[#This Row],[Gürtelgrad]],Tab_Grad[Gürtelgrad],0)</f>
        <v>#N/A</v>
      </c>
      <c r="AI40" s="4" t="e">
        <f ca="1">MATCH(VLOOKUP(Tabelle1[[#This Row],[Team_Partner/in2_Name2]],Tabelle1[[Name, Vorname]:[Gürtelgrad]],3,FALSE),Tab_Grad[Gürtelgrad],0)</f>
        <v>#N/A</v>
      </c>
      <c r="AJ40" s="4" t="e">
        <f ca="1">MATCH(VLOOKUP(Tabelle1[[#This Row],[Team_Partner/in3_Name3]],Tabelle1[[Name, Vorname]:[Gürtelgrad]],3,FALSE),Tab_Grad[Gürtelgrad],0)</f>
        <v>#N/A</v>
      </c>
    </row>
    <row r="41" spans="1:36" x14ac:dyDescent="0.2">
      <c r="A41" s="10"/>
      <c r="B41" s="10"/>
      <c r="C41" s="10"/>
      <c r="D41" s="10"/>
      <c r="E41" s="12" t="str">
        <f ca="1">IF(Tabelle1[[#This Row],[Geburtstag]]&lt;&gt;"",INDEX(Tab_Alter[],MATCH(YEAR(Tabelle1[[#This Row],[Geburtstag]]),Tab_Alter[Jahrgang],1),2),"")</f>
        <v/>
      </c>
      <c r="F41" s="4" t="str">
        <f ca="1">IF(Tabelle1[[#This Row],[Gürtelgrad]]&lt;&gt;"",VLOOKUP(Tabelle1[[#This Row],[Gürtelgrad]],Tab_Grad[[Gürtelgrad]:[LK]],2,FALSE),"")</f>
        <v/>
      </c>
      <c r="G41" s="10"/>
      <c r="H41" s="8"/>
      <c r="I41" s="9"/>
      <c r="J41" s="9"/>
      <c r="K41" s="7" t="str" cm="1">
        <f t="array" aca="1" ref="K41" ca="1">_xlfn.IFNA(IF(AND(Tabelle1[[#This Row],[Geburtstag]]&lt;&gt;"",Tabelle1[[#This Row],[PoomsaePaar]]="x"),INDEX(Tab_Alter[],MATCH(Paar,Tab_Alter[Jahrgang],1),2),""),"")</f>
        <v/>
      </c>
      <c r="L41" s="7" t="str" cm="1">
        <f t="array" aca="1" ref="L41" ca="1">_xlfn.IFNA(IF(Tabelle1[[#This Row],[PoomsaePaar]]="x",VLOOKUP(PaarLK,Tab_Grad[[Gürtelgrad]:[LK]],2,FALSE),""),"")</f>
        <v/>
      </c>
      <c r="M41" s="8"/>
      <c r="N41" s="8"/>
      <c r="O41" s="8"/>
      <c r="P41" s="6" t="str" cm="1">
        <f t="array" aca="1" ref="P41" ca="1">_xlfn.IFNA(INDEX(Tab_Alter[],SMALL(Tabelle1[[#This Row],[Team_Partner/in1_Klasse1]:[Team_Partner/in3_Klasse3]],1),2),"")</f>
        <v/>
      </c>
      <c r="Q41" s="6" t="str" cm="1">
        <f t="array" aca="1" ref="Q41" ca="1">_xlfn.IFNA(INDEX(Tab_Grad[],LARGE(Tabelle1[[#This Row],[Team_Partner/in1_LK1]:[Team_Partner/in3_LK3]],1),2),"")</f>
        <v/>
      </c>
      <c r="R41" s="9"/>
      <c r="S41" s="9"/>
      <c r="T41" s="7" t="str">
        <f ca="1">IF(AND(Tabelle1[[#This Row],[Kick-Hochsprung]]="x",Tabelle1[[#This Row],[Groesse '[cm']]]&lt;&gt;""),"LK "&amp;MATCH(Tabelle1[[#This Row],[Groesse '[cm']]],Tab_Groß[Größe],-1)-1,"")</f>
        <v/>
      </c>
      <c r="U41" s="8"/>
      <c r="V41" s="6" t="str">
        <f ca="1">IF(Tabelle1[[#This Row],[Spezialbruchtest]]="x",Tabelle1[[#This Row],[Klasse]],"")</f>
        <v/>
      </c>
      <c r="W41" s="6" t="str">
        <f ca="1">IF(Tabelle1[[#This Row],[Spezialbruchtest]]="x",VLOOKUP(Tabelle1[[#This Row],[Gürtelgrad]],Tab_Grad[[Gürtelgrad]:[LK]],2,FALSE),"")</f>
        <v/>
      </c>
      <c r="X41" s="9"/>
      <c r="Y41" s="9"/>
      <c r="Z41" s="7" t="str" cm="1">
        <f t="array" aca="1" ref="Z41" ca="1">_xlfn.IFNA(IF(AND(Tabelle1[[#This Row],[Geburtstag]]&lt;&gt;"",Tabelle1[[#This Row],[Ilbo Taeryon]]="x"),INDEX(Tab_Alter[],MATCH(Paar,Tab_Alter[Jahrgang],1),2),""),"")</f>
        <v/>
      </c>
      <c r="AA41" s="7" t="str" cm="1">
        <f t="array" aca="1" ref="AA41" ca="1">_xlfn.IFNA(IF(Tabelle1[[#This Row],[Ilbo Taeryon]]="x",VLOOKUP(PaarLK,Tab_Grad[[Gürtelgrad]:[LK]],2,FALSE),""),"")</f>
        <v/>
      </c>
      <c r="AB41" s="4">
        <f ca="1">Tabelle1[[#This Row],[Name, Vorname]]</f>
        <v>0</v>
      </c>
      <c r="AC41" s="4">
        <f ca="1">Tabelle1[[#This Row],[Team_Partner/in2]]</f>
        <v>0</v>
      </c>
      <c r="AD41" s="4">
        <f ca="1">Tabelle1[[#This Row],[Team_Partner/in3]]</f>
        <v>0</v>
      </c>
      <c r="AE41" s="4" t="e">
        <f ca="1">MATCH(YEAR(Tabelle1[[#This Row],[Geburtstag]]),Tab_Alter[Jahrgang],1)</f>
        <v>#N/A</v>
      </c>
      <c r="AF41" s="4" t="e">
        <f ca="1">MATCH(YEAR(VLOOKUP(Tabelle1[[#This Row],[Team_Partner/in2_Name2]],Tabelle1[[Name, Vorname]:[Geburtstag]],2,FALSE)),Tab_Alter[Jahrgang],1)</f>
        <v>#N/A</v>
      </c>
      <c r="AG41" s="4" t="e">
        <f ca="1">MATCH(YEAR(VLOOKUP(Tabelle1[[#This Row],[Team_Partner/in3_Name3]],Tabelle1[[Name, Vorname]:[Geburtstag]],2,FALSE)),Tab_Alter[Jahrgang],1)</f>
        <v>#N/A</v>
      </c>
      <c r="AH41" s="4" t="e">
        <f ca="1">MATCH(Tabelle1[[#This Row],[Gürtelgrad]],Tab_Grad[Gürtelgrad],0)</f>
        <v>#N/A</v>
      </c>
      <c r="AI41" s="4" t="e">
        <f ca="1">MATCH(VLOOKUP(Tabelle1[[#This Row],[Team_Partner/in2_Name2]],Tabelle1[[Name, Vorname]:[Gürtelgrad]],3,FALSE),Tab_Grad[Gürtelgrad],0)</f>
        <v>#N/A</v>
      </c>
      <c r="AJ41" s="4" t="e">
        <f ca="1">MATCH(VLOOKUP(Tabelle1[[#This Row],[Team_Partner/in3_Name3]],Tabelle1[[Name, Vorname]:[Gürtelgrad]],3,FALSE),Tab_Grad[Gürtelgrad],0)</f>
        <v>#N/A</v>
      </c>
    </row>
    <row r="42" spans="1:36" x14ac:dyDescent="0.2">
      <c r="A42" s="10"/>
      <c r="B42" s="10"/>
      <c r="C42" s="10"/>
      <c r="D42" s="10"/>
      <c r="E42" s="12" t="str">
        <f ca="1">IF(Tabelle1[[#This Row],[Geburtstag]]&lt;&gt;"",INDEX(Tab_Alter[],MATCH(YEAR(Tabelle1[[#This Row],[Geburtstag]]),Tab_Alter[Jahrgang],1),2),"")</f>
        <v/>
      </c>
      <c r="F42" s="4" t="str">
        <f ca="1">IF(Tabelle1[[#This Row],[Gürtelgrad]]&lt;&gt;"",VLOOKUP(Tabelle1[[#This Row],[Gürtelgrad]],Tab_Grad[[Gürtelgrad]:[LK]],2,FALSE),"")</f>
        <v/>
      </c>
      <c r="G42" s="10"/>
      <c r="H42" s="8"/>
      <c r="I42" s="9"/>
      <c r="J42" s="9"/>
      <c r="K42" s="7" t="str" cm="1">
        <f t="array" aca="1" ref="K42" ca="1">_xlfn.IFNA(IF(AND(Tabelle1[[#This Row],[Geburtstag]]&lt;&gt;"",Tabelle1[[#This Row],[PoomsaePaar]]="x"),INDEX(Tab_Alter[],MATCH(Paar,Tab_Alter[Jahrgang],1),2),""),"")</f>
        <v/>
      </c>
      <c r="L42" s="7" t="str" cm="1">
        <f t="array" aca="1" ref="L42" ca="1">_xlfn.IFNA(IF(Tabelle1[[#This Row],[PoomsaePaar]]="x",VLOOKUP(PaarLK,Tab_Grad[[Gürtelgrad]:[LK]],2,FALSE),""),"")</f>
        <v/>
      </c>
      <c r="M42" s="8"/>
      <c r="N42" s="8"/>
      <c r="O42" s="8"/>
      <c r="P42" s="6" t="str" cm="1">
        <f t="array" aca="1" ref="P42" ca="1">_xlfn.IFNA(INDEX(Tab_Alter[],SMALL(Tabelle1[[#This Row],[Team_Partner/in1_Klasse1]:[Team_Partner/in3_Klasse3]],1),2),"")</f>
        <v/>
      </c>
      <c r="Q42" s="6" t="str" cm="1">
        <f t="array" aca="1" ref="Q42" ca="1">_xlfn.IFNA(INDEX(Tab_Grad[],LARGE(Tabelle1[[#This Row],[Team_Partner/in1_LK1]:[Team_Partner/in3_LK3]],1),2),"")</f>
        <v/>
      </c>
      <c r="R42" s="9"/>
      <c r="S42" s="9"/>
      <c r="T42" s="7" t="str">
        <f ca="1">IF(AND(Tabelle1[[#This Row],[Kick-Hochsprung]]="x",Tabelle1[[#This Row],[Groesse '[cm']]]&lt;&gt;""),"LK "&amp;MATCH(Tabelle1[[#This Row],[Groesse '[cm']]],Tab_Groß[Größe],-1)-1,"")</f>
        <v/>
      </c>
      <c r="U42" s="8"/>
      <c r="V42" s="6" t="str">
        <f ca="1">IF(Tabelle1[[#This Row],[Spezialbruchtest]]="x",Tabelle1[[#This Row],[Klasse]],"")</f>
        <v/>
      </c>
      <c r="W42" s="6" t="str">
        <f ca="1">IF(Tabelle1[[#This Row],[Spezialbruchtest]]="x",VLOOKUP(Tabelle1[[#This Row],[Gürtelgrad]],Tab_Grad[[Gürtelgrad]:[LK]],2,FALSE),"")</f>
        <v/>
      </c>
      <c r="X42" s="9"/>
      <c r="Y42" s="9"/>
      <c r="Z42" s="7" t="str" cm="1">
        <f t="array" aca="1" ref="Z42" ca="1">_xlfn.IFNA(IF(AND(Tabelle1[[#This Row],[Geburtstag]]&lt;&gt;"",Tabelle1[[#This Row],[Ilbo Taeryon]]="x"),INDEX(Tab_Alter[],MATCH(Paar,Tab_Alter[Jahrgang],1),2),""),"")</f>
        <v/>
      </c>
      <c r="AA42" s="7" t="str" cm="1">
        <f t="array" aca="1" ref="AA42" ca="1">_xlfn.IFNA(IF(Tabelle1[[#This Row],[Ilbo Taeryon]]="x",VLOOKUP(PaarLK,Tab_Grad[[Gürtelgrad]:[LK]],2,FALSE),""),"")</f>
        <v/>
      </c>
      <c r="AB42" s="4">
        <f ca="1">Tabelle1[[#This Row],[Name, Vorname]]</f>
        <v>0</v>
      </c>
      <c r="AC42" s="4">
        <f ca="1">Tabelle1[[#This Row],[Team_Partner/in2]]</f>
        <v>0</v>
      </c>
      <c r="AD42" s="4">
        <f ca="1">Tabelle1[[#This Row],[Team_Partner/in3]]</f>
        <v>0</v>
      </c>
      <c r="AE42" s="4" t="e">
        <f ca="1">MATCH(YEAR(Tabelle1[[#This Row],[Geburtstag]]),Tab_Alter[Jahrgang],1)</f>
        <v>#N/A</v>
      </c>
      <c r="AF42" s="4" t="e">
        <f ca="1">MATCH(YEAR(VLOOKUP(Tabelle1[[#This Row],[Team_Partner/in2_Name2]],Tabelle1[[Name, Vorname]:[Geburtstag]],2,FALSE)),Tab_Alter[Jahrgang],1)</f>
        <v>#N/A</v>
      </c>
      <c r="AG42" s="4" t="e">
        <f ca="1">MATCH(YEAR(VLOOKUP(Tabelle1[[#This Row],[Team_Partner/in3_Name3]],Tabelle1[[Name, Vorname]:[Geburtstag]],2,FALSE)),Tab_Alter[Jahrgang],1)</f>
        <v>#N/A</v>
      </c>
      <c r="AH42" s="4" t="e">
        <f ca="1">MATCH(Tabelle1[[#This Row],[Gürtelgrad]],Tab_Grad[Gürtelgrad],0)</f>
        <v>#N/A</v>
      </c>
      <c r="AI42" s="4" t="e">
        <f ca="1">MATCH(VLOOKUP(Tabelle1[[#This Row],[Team_Partner/in2_Name2]],Tabelle1[[Name, Vorname]:[Gürtelgrad]],3,FALSE),Tab_Grad[Gürtelgrad],0)</f>
        <v>#N/A</v>
      </c>
      <c r="AJ42" s="4" t="e">
        <f ca="1">MATCH(VLOOKUP(Tabelle1[[#This Row],[Team_Partner/in3_Name3]],Tabelle1[[Name, Vorname]:[Gürtelgrad]],3,FALSE),Tab_Grad[Gürtelgrad],0)</f>
        <v>#N/A</v>
      </c>
    </row>
    <row r="43" spans="1:36" x14ac:dyDescent="0.2">
      <c r="A43" s="10"/>
      <c r="B43" s="10"/>
      <c r="C43" s="10"/>
      <c r="D43" s="10"/>
      <c r="E43" s="12" t="str">
        <f ca="1">IF(Tabelle1[[#This Row],[Geburtstag]]&lt;&gt;"",INDEX(Tab_Alter[],MATCH(YEAR(Tabelle1[[#This Row],[Geburtstag]]),Tab_Alter[Jahrgang],1),2),"")</f>
        <v/>
      </c>
      <c r="F43" s="4" t="str">
        <f ca="1">IF(Tabelle1[[#This Row],[Gürtelgrad]]&lt;&gt;"",VLOOKUP(Tabelle1[[#This Row],[Gürtelgrad]],Tab_Grad[[Gürtelgrad]:[LK]],2,FALSE),"")</f>
        <v/>
      </c>
      <c r="G43" s="10"/>
      <c r="H43" s="8"/>
      <c r="I43" s="9"/>
      <c r="J43" s="9"/>
      <c r="K43" s="7" t="str" cm="1">
        <f t="array" aca="1" ref="K43" ca="1">_xlfn.IFNA(IF(AND(Tabelle1[[#This Row],[Geburtstag]]&lt;&gt;"",Tabelle1[[#This Row],[PoomsaePaar]]="x"),INDEX(Tab_Alter[],MATCH(Paar,Tab_Alter[Jahrgang],1),2),""),"")</f>
        <v/>
      </c>
      <c r="L43" s="7" t="str" cm="1">
        <f t="array" aca="1" ref="L43" ca="1">_xlfn.IFNA(IF(Tabelle1[[#This Row],[PoomsaePaar]]="x",VLOOKUP(PaarLK,Tab_Grad[[Gürtelgrad]:[LK]],2,FALSE),""),"")</f>
        <v/>
      </c>
      <c r="M43" s="8"/>
      <c r="N43" s="8"/>
      <c r="O43" s="8"/>
      <c r="P43" s="6" t="str" cm="1">
        <f t="array" aca="1" ref="P43" ca="1">_xlfn.IFNA(INDEX(Tab_Alter[],SMALL(Tabelle1[[#This Row],[Team_Partner/in1_Klasse1]:[Team_Partner/in3_Klasse3]],1),2),"")</f>
        <v/>
      </c>
      <c r="Q43" s="6" t="str" cm="1">
        <f t="array" aca="1" ref="Q43" ca="1">_xlfn.IFNA(INDEX(Tab_Grad[],LARGE(Tabelle1[[#This Row],[Team_Partner/in1_LK1]:[Team_Partner/in3_LK3]],1),2),"")</f>
        <v/>
      </c>
      <c r="R43" s="9"/>
      <c r="S43" s="9"/>
      <c r="T43" s="7" t="str">
        <f ca="1">IF(AND(Tabelle1[[#This Row],[Kick-Hochsprung]]="x",Tabelle1[[#This Row],[Groesse '[cm']]]&lt;&gt;""),"LK "&amp;MATCH(Tabelle1[[#This Row],[Groesse '[cm']]],Tab_Groß[Größe],-1)-1,"")</f>
        <v/>
      </c>
      <c r="U43" s="8"/>
      <c r="V43" s="6" t="str">
        <f ca="1">IF(Tabelle1[[#This Row],[Spezialbruchtest]]="x",Tabelle1[[#This Row],[Klasse]],"")</f>
        <v/>
      </c>
      <c r="W43" s="6" t="str">
        <f ca="1">IF(Tabelle1[[#This Row],[Spezialbruchtest]]="x",VLOOKUP(Tabelle1[[#This Row],[Gürtelgrad]],Tab_Grad[[Gürtelgrad]:[LK]],2,FALSE),"")</f>
        <v/>
      </c>
      <c r="X43" s="9"/>
      <c r="Y43" s="9"/>
      <c r="Z43" s="7" t="str" cm="1">
        <f t="array" aca="1" ref="Z43" ca="1">_xlfn.IFNA(IF(AND(Tabelle1[[#This Row],[Geburtstag]]&lt;&gt;"",Tabelle1[[#This Row],[Ilbo Taeryon]]="x"),INDEX(Tab_Alter[],MATCH(Paar,Tab_Alter[Jahrgang],1),2),""),"")</f>
        <v/>
      </c>
      <c r="AA43" s="7" t="str" cm="1">
        <f t="array" aca="1" ref="AA43" ca="1">_xlfn.IFNA(IF(Tabelle1[[#This Row],[Ilbo Taeryon]]="x",VLOOKUP(PaarLK,Tab_Grad[[Gürtelgrad]:[LK]],2,FALSE),""),"")</f>
        <v/>
      </c>
      <c r="AB43" s="4">
        <f ca="1">Tabelle1[[#This Row],[Name, Vorname]]</f>
        <v>0</v>
      </c>
      <c r="AC43" s="4">
        <f ca="1">Tabelle1[[#This Row],[Team_Partner/in2]]</f>
        <v>0</v>
      </c>
      <c r="AD43" s="4">
        <f ca="1">Tabelle1[[#This Row],[Team_Partner/in3]]</f>
        <v>0</v>
      </c>
      <c r="AE43" s="4" t="e">
        <f ca="1">MATCH(YEAR(Tabelle1[[#This Row],[Geburtstag]]),Tab_Alter[Jahrgang],1)</f>
        <v>#N/A</v>
      </c>
      <c r="AF43" s="4" t="e">
        <f ca="1">MATCH(YEAR(VLOOKUP(Tabelle1[[#This Row],[Team_Partner/in2_Name2]],Tabelle1[[Name, Vorname]:[Geburtstag]],2,FALSE)),Tab_Alter[Jahrgang],1)</f>
        <v>#N/A</v>
      </c>
      <c r="AG43" s="4" t="e">
        <f ca="1">MATCH(YEAR(VLOOKUP(Tabelle1[[#This Row],[Team_Partner/in3_Name3]],Tabelle1[[Name, Vorname]:[Geburtstag]],2,FALSE)),Tab_Alter[Jahrgang],1)</f>
        <v>#N/A</v>
      </c>
      <c r="AH43" s="4" t="e">
        <f ca="1">MATCH(Tabelle1[[#This Row],[Gürtelgrad]],Tab_Grad[Gürtelgrad],0)</f>
        <v>#N/A</v>
      </c>
      <c r="AI43" s="4" t="e">
        <f ca="1">MATCH(VLOOKUP(Tabelle1[[#This Row],[Team_Partner/in2_Name2]],Tabelle1[[Name, Vorname]:[Gürtelgrad]],3,FALSE),Tab_Grad[Gürtelgrad],0)</f>
        <v>#N/A</v>
      </c>
      <c r="AJ43" s="4" t="e">
        <f ca="1">MATCH(VLOOKUP(Tabelle1[[#This Row],[Team_Partner/in3_Name3]],Tabelle1[[Name, Vorname]:[Gürtelgrad]],3,FALSE),Tab_Grad[Gürtelgrad],0)</f>
        <v>#N/A</v>
      </c>
    </row>
    <row r="44" spans="1:36" x14ac:dyDescent="0.2">
      <c r="A44" s="10"/>
      <c r="B44" s="10"/>
      <c r="C44" s="10"/>
      <c r="D44" s="10"/>
      <c r="E44" s="12" t="str">
        <f ca="1">IF(Tabelle1[[#This Row],[Geburtstag]]&lt;&gt;"",INDEX(Tab_Alter[],MATCH(YEAR(Tabelle1[[#This Row],[Geburtstag]]),Tab_Alter[Jahrgang],1),2),"")</f>
        <v/>
      </c>
      <c r="F44" s="4" t="str">
        <f ca="1">IF(Tabelle1[[#This Row],[Gürtelgrad]]&lt;&gt;"",VLOOKUP(Tabelle1[[#This Row],[Gürtelgrad]],Tab_Grad[[Gürtelgrad]:[LK]],2,FALSE),"")</f>
        <v/>
      </c>
      <c r="G44" s="10"/>
      <c r="H44" s="8"/>
      <c r="I44" s="9"/>
      <c r="J44" s="9"/>
      <c r="K44" s="7" t="str" cm="1">
        <f t="array" aca="1" ref="K44" ca="1">_xlfn.IFNA(IF(AND(Tabelle1[[#This Row],[Geburtstag]]&lt;&gt;"",Tabelle1[[#This Row],[PoomsaePaar]]="x"),INDEX(Tab_Alter[],MATCH(Paar,Tab_Alter[Jahrgang],1),2),""),"")</f>
        <v/>
      </c>
      <c r="L44" s="7" t="str" cm="1">
        <f t="array" aca="1" ref="L44" ca="1">_xlfn.IFNA(IF(Tabelle1[[#This Row],[PoomsaePaar]]="x",VLOOKUP(PaarLK,Tab_Grad[[Gürtelgrad]:[LK]],2,FALSE),""),"")</f>
        <v/>
      </c>
      <c r="M44" s="8"/>
      <c r="N44" s="8"/>
      <c r="O44" s="8"/>
      <c r="P44" s="6" t="str" cm="1">
        <f t="array" aca="1" ref="P44" ca="1">_xlfn.IFNA(INDEX(Tab_Alter[],SMALL(Tabelle1[[#This Row],[Team_Partner/in1_Klasse1]:[Team_Partner/in3_Klasse3]],1),2),"")</f>
        <v/>
      </c>
      <c r="Q44" s="6" t="str" cm="1">
        <f t="array" aca="1" ref="Q44" ca="1">_xlfn.IFNA(INDEX(Tab_Grad[],LARGE(Tabelle1[[#This Row],[Team_Partner/in1_LK1]:[Team_Partner/in3_LK3]],1),2),"")</f>
        <v/>
      </c>
      <c r="R44" s="9"/>
      <c r="S44" s="9"/>
      <c r="T44" s="7" t="str">
        <f ca="1">IF(AND(Tabelle1[[#This Row],[Kick-Hochsprung]]="x",Tabelle1[[#This Row],[Groesse '[cm']]]&lt;&gt;""),"LK "&amp;MATCH(Tabelle1[[#This Row],[Groesse '[cm']]],Tab_Groß[Größe],-1)-1,"")</f>
        <v/>
      </c>
      <c r="U44" s="8"/>
      <c r="V44" s="6" t="str">
        <f ca="1">IF(Tabelle1[[#This Row],[Spezialbruchtest]]="x",Tabelle1[[#This Row],[Klasse]],"")</f>
        <v/>
      </c>
      <c r="W44" s="6" t="str">
        <f ca="1">IF(Tabelle1[[#This Row],[Spezialbruchtest]]="x",VLOOKUP(Tabelle1[[#This Row],[Gürtelgrad]],Tab_Grad[[Gürtelgrad]:[LK]],2,FALSE),"")</f>
        <v/>
      </c>
      <c r="X44" s="9"/>
      <c r="Y44" s="9"/>
      <c r="Z44" s="7" t="str" cm="1">
        <f t="array" aca="1" ref="Z44" ca="1">_xlfn.IFNA(IF(AND(Tabelle1[[#This Row],[Geburtstag]]&lt;&gt;"",Tabelle1[[#This Row],[Ilbo Taeryon]]="x"),INDEX(Tab_Alter[],MATCH(Paar,Tab_Alter[Jahrgang],1),2),""),"")</f>
        <v/>
      </c>
      <c r="AA44" s="7" t="str" cm="1">
        <f t="array" aca="1" ref="AA44" ca="1">_xlfn.IFNA(IF(Tabelle1[[#This Row],[Ilbo Taeryon]]="x",VLOOKUP(PaarLK,Tab_Grad[[Gürtelgrad]:[LK]],2,FALSE),""),"")</f>
        <v/>
      </c>
      <c r="AB44" s="4">
        <f ca="1">Tabelle1[[#This Row],[Name, Vorname]]</f>
        <v>0</v>
      </c>
      <c r="AC44" s="4">
        <f ca="1">Tabelle1[[#This Row],[Team_Partner/in2]]</f>
        <v>0</v>
      </c>
      <c r="AD44" s="4">
        <f ca="1">Tabelle1[[#This Row],[Team_Partner/in3]]</f>
        <v>0</v>
      </c>
      <c r="AE44" s="4" t="e">
        <f ca="1">MATCH(YEAR(Tabelle1[[#This Row],[Geburtstag]]),Tab_Alter[Jahrgang],1)</f>
        <v>#N/A</v>
      </c>
      <c r="AF44" s="4" t="e">
        <f ca="1">MATCH(YEAR(VLOOKUP(Tabelle1[[#This Row],[Team_Partner/in2_Name2]],Tabelle1[[Name, Vorname]:[Geburtstag]],2,FALSE)),Tab_Alter[Jahrgang],1)</f>
        <v>#N/A</v>
      </c>
      <c r="AG44" s="4" t="e">
        <f ca="1">MATCH(YEAR(VLOOKUP(Tabelle1[[#This Row],[Team_Partner/in3_Name3]],Tabelle1[[Name, Vorname]:[Geburtstag]],2,FALSE)),Tab_Alter[Jahrgang],1)</f>
        <v>#N/A</v>
      </c>
      <c r="AH44" s="4" t="e">
        <f ca="1">MATCH(Tabelle1[[#This Row],[Gürtelgrad]],Tab_Grad[Gürtelgrad],0)</f>
        <v>#N/A</v>
      </c>
      <c r="AI44" s="4" t="e">
        <f ca="1">MATCH(VLOOKUP(Tabelle1[[#This Row],[Team_Partner/in2_Name2]],Tabelle1[[Name, Vorname]:[Gürtelgrad]],3,FALSE),Tab_Grad[Gürtelgrad],0)</f>
        <v>#N/A</v>
      </c>
      <c r="AJ44" s="4" t="e">
        <f ca="1">MATCH(VLOOKUP(Tabelle1[[#This Row],[Team_Partner/in3_Name3]],Tabelle1[[Name, Vorname]:[Gürtelgrad]],3,FALSE),Tab_Grad[Gürtelgrad],0)</f>
        <v>#N/A</v>
      </c>
    </row>
    <row r="45" spans="1:36" x14ac:dyDescent="0.2">
      <c r="A45" s="10"/>
      <c r="B45" s="10"/>
      <c r="C45" s="10"/>
      <c r="D45" s="10"/>
      <c r="E45" s="12" t="str">
        <f ca="1">IF(Tabelle1[[#This Row],[Geburtstag]]&lt;&gt;"",INDEX(Tab_Alter[],MATCH(YEAR(Tabelle1[[#This Row],[Geburtstag]]),Tab_Alter[Jahrgang],1),2),"")</f>
        <v/>
      </c>
      <c r="F45" s="4" t="str">
        <f ca="1">IF(Tabelle1[[#This Row],[Gürtelgrad]]&lt;&gt;"",VLOOKUP(Tabelle1[[#This Row],[Gürtelgrad]],Tab_Grad[[Gürtelgrad]:[LK]],2,FALSE),"")</f>
        <v/>
      </c>
      <c r="G45" s="10"/>
      <c r="H45" s="8"/>
      <c r="I45" s="9"/>
      <c r="J45" s="9"/>
      <c r="K45" s="7" t="str" cm="1">
        <f t="array" aca="1" ref="K45" ca="1">_xlfn.IFNA(IF(AND(Tabelle1[[#This Row],[Geburtstag]]&lt;&gt;"",Tabelle1[[#This Row],[PoomsaePaar]]="x"),INDEX(Tab_Alter[],MATCH(Paar,Tab_Alter[Jahrgang],1),2),""),"")</f>
        <v/>
      </c>
      <c r="L45" s="7" t="str" cm="1">
        <f t="array" aca="1" ref="L45" ca="1">_xlfn.IFNA(IF(Tabelle1[[#This Row],[PoomsaePaar]]="x",VLOOKUP(PaarLK,Tab_Grad[[Gürtelgrad]:[LK]],2,FALSE),""),"")</f>
        <v/>
      </c>
      <c r="M45" s="8"/>
      <c r="N45" s="8"/>
      <c r="O45" s="8"/>
      <c r="P45" s="6" t="str" cm="1">
        <f t="array" aca="1" ref="P45" ca="1">_xlfn.IFNA(INDEX(Tab_Alter[],SMALL(Tabelle1[[#This Row],[Team_Partner/in1_Klasse1]:[Team_Partner/in3_Klasse3]],1),2),"")</f>
        <v/>
      </c>
      <c r="Q45" s="6" t="str" cm="1">
        <f t="array" aca="1" ref="Q45" ca="1">_xlfn.IFNA(INDEX(Tab_Grad[],LARGE(Tabelle1[[#This Row],[Team_Partner/in1_LK1]:[Team_Partner/in3_LK3]],1),2),"")</f>
        <v/>
      </c>
      <c r="R45" s="9"/>
      <c r="S45" s="9"/>
      <c r="T45" s="7" t="str">
        <f ca="1">IF(AND(Tabelle1[[#This Row],[Kick-Hochsprung]]="x",Tabelle1[[#This Row],[Groesse '[cm']]]&lt;&gt;""),"LK "&amp;MATCH(Tabelle1[[#This Row],[Groesse '[cm']]],Tab_Groß[Größe],-1)-1,"")</f>
        <v/>
      </c>
      <c r="U45" s="8"/>
      <c r="V45" s="6" t="str">
        <f ca="1">IF(Tabelle1[[#This Row],[Spezialbruchtest]]="x",Tabelle1[[#This Row],[Klasse]],"")</f>
        <v/>
      </c>
      <c r="W45" s="6" t="str">
        <f ca="1">IF(Tabelle1[[#This Row],[Spezialbruchtest]]="x",VLOOKUP(Tabelle1[[#This Row],[Gürtelgrad]],Tab_Grad[[Gürtelgrad]:[LK]],2,FALSE),"")</f>
        <v/>
      </c>
      <c r="X45" s="9"/>
      <c r="Y45" s="9"/>
      <c r="Z45" s="7" t="str" cm="1">
        <f t="array" aca="1" ref="Z45" ca="1">_xlfn.IFNA(IF(AND(Tabelle1[[#This Row],[Geburtstag]]&lt;&gt;"",Tabelle1[[#This Row],[Ilbo Taeryon]]="x"),INDEX(Tab_Alter[],MATCH(Paar,Tab_Alter[Jahrgang],1),2),""),"")</f>
        <v/>
      </c>
      <c r="AA45" s="7" t="str" cm="1">
        <f t="array" aca="1" ref="AA45" ca="1">_xlfn.IFNA(IF(Tabelle1[[#This Row],[Ilbo Taeryon]]="x",VLOOKUP(PaarLK,Tab_Grad[[Gürtelgrad]:[LK]],2,FALSE),""),"")</f>
        <v/>
      </c>
      <c r="AB45" s="4">
        <f ca="1">Tabelle1[[#This Row],[Name, Vorname]]</f>
        <v>0</v>
      </c>
      <c r="AC45" s="4">
        <f ca="1">Tabelle1[[#This Row],[Team_Partner/in2]]</f>
        <v>0</v>
      </c>
      <c r="AD45" s="4">
        <f ca="1">Tabelle1[[#This Row],[Team_Partner/in3]]</f>
        <v>0</v>
      </c>
      <c r="AE45" s="4" t="e">
        <f ca="1">MATCH(YEAR(Tabelle1[[#This Row],[Geburtstag]]),Tab_Alter[Jahrgang],1)</f>
        <v>#N/A</v>
      </c>
      <c r="AF45" s="4" t="e">
        <f ca="1">MATCH(YEAR(VLOOKUP(Tabelle1[[#This Row],[Team_Partner/in2_Name2]],Tabelle1[[Name, Vorname]:[Geburtstag]],2,FALSE)),Tab_Alter[Jahrgang],1)</f>
        <v>#N/A</v>
      </c>
      <c r="AG45" s="4" t="e">
        <f ca="1">MATCH(YEAR(VLOOKUP(Tabelle1[[#This Row],[Team_Partner/in3_Name3]],Tabelle1[[Name, Vorname]:[Geburtstag]],2,FALSE)),Tab_Alter[Jahrgang],1)</f>
        <v>#N/A</v>
      </c>
      <c r="AH45" s="4" t="e">
        <f ca="1">MATCH(Tabelle1[[#This Row],[Gürtelgrad]],Tab_Grad[Gürtelgrad],0)</f>
        <v>#N/A</v>
      </c>
      <c r="AI45" s="4" t="e">
        <f ca="1">MATCH(VLOOKUP(Tabelle1[[#This Row],[Team_Partner/in2_Name2]],Tabelle1[[Name, Vorname]:[Gürtelgrad]],3,FALSE),Tab_Grad[Gürtelgrad],0)</f>
        <v>#N/A</v>
      </c>
      <c r="AJ45" s="4" t="e">
        <f ca="1">MATCH(VLOOKUP(Tabelle1[[#This Row],[Team_Partner/in3_Name3]],Tabelle1[[Name, Vorname]:[Gürtelgrad]],3,FALSE),Tab_Grad[Gürtelgrad],0)</f>
        <v>#N/A</v>
      </c>
    </row>
    <row r="46" spans="1:36" x14ac:dyDescent="0.2">
      <c r="A46" s="10"/>
      <c r="B46" s="10"/>
      <c r="C46" s="10"/>
      <c r="D46" s="10"/>
      <c r="E46" s="12" t="str">
        <f ca="1">IF(Tabelle1[[#This Row],[Geburtstag]]&lt;&gt;"",INDEX(Tab_Alter[],MATCH(YEAR(Tabelle1[[#This Row],[Geburtstag]]),Tab_Alter[Jahrgang],1),2),"")</f>
        <v/>
      </c>
      <c r="F46" s="4" t="str">
        <f ca="1">IF(Tabelle1[[#This Row],[Gürtelgrad]]&lt;&gt;"",VLOOKUP(Tabelle1[[#This Row],[Gürtelgrad]],Tab_Grad[[Gürtelgrad]:[LK]],2,FALSE),"")</f>
        <v/>
      </c>
      <c r="G46" s="10"/>
      <c r="H46" s="8"/>
      <c r="I46" s="9"/>
      <c r="J46" s="9"/>
      <c r="K46" s="7" t="str" cm="1">
        <f t="array" aca="1" ref="K46" ca="1">_xlfn.IFNA(IF(AND(Tabelle1[[#This Row],[Geburtstag]]&lt;&gt;"",Tabelle1[[#This Row],[PoomsaePaar]]="x"),INDEX(Tab_Alter[],MATCH(Paar,Tab_Alter[Jahrgang],1),2),""),"")</f>
        <v/>
      </c>
      <c r="L46" s="7" t="str" cm="1">
        <f t="array" aca="1" ref="L46" ca="1">_xlfn.IFNA(IF(Tabelle1[[#This Row],[PoomsaePaar]]="x",VLOOKUP(PaarLK,Tab_Grad[[Gürtelgrad]:[LK]],2,FALSE),""),"")</f>
        <v/>
      </c>
      <c r="M46" s="8"/>
      <c r="N46" s="8"/>
      <c r="O46" s="8"/>
      <c r="P46" s="6" t="str" cm="1">
        <f t="array" aca="1" ref="P46" ca="1">_xlfn.IFNA(INDEX(Tab_Alter[],SMALL(Tabelle1[[#This Row],[Team_Partner/in1_Klasse1]:[Team_Partner/in3_Klasse3]],1),2),"")</f>
        <v/>
      </c>
      <c r="Q46" s="6" t="str" cm="1">
        <f t="array" aca="1" ref="Q46" ca="1">_xlfn.IFNA(INDEX(Tab_Grad[],LARGE(Tabelle1[[#This Row],[Team_Partner/in1_LK1]:[Team_Partner/in3_LK3]],1),2),"")</f>
        <v/>
      </c>
      <c r="R46" s="9"/>
      <c r="S46" s="9"/>
      <c r="T46" s="7" t="str">
        <f ca="1">IF(AND(Tabelle1[[#This Row],[Kick-Hochsprung]]="x",Tabelle1[[#This Row],[Groesse '[cm']]]&lt;&gt;""),"LK "&amp;MATCH(Tabelle1[[#This Row],[Groesse '[cm']]],Tab_Groß[Größe],-1)-1,"")</f>
        <v/>
      </c>
      <c r="U46" s="8"/>
      <c r="V46" s="6" t="str">
        <f ca="1">IF(Tabelle1[[#This Row],[Spezialbruchtest]]="x",Tabelle1[[#This Row],[Klasse]],"")</f>
        <v/>
      </c>
      <c r="W46" s="6" t="str">
        <f ca="1">IF(Tabelle1[[#This Row],[Spezialbruchtest]]="x",VLOOKUP(Tabelle1[[#This Row],[Gürtelgrad]],Tab_Grad[[Gürtelgrad]:[LK]],2,FALSE),"")</f>
        <v/>
      </c>
      <c r="X46" s="9"/>
      <c r="Y46" s="9"/>
      <c r="Z46" s="7" t="str" cm="1">
        <f t="array" aca="1" ref="Z46" ca="1">_xlfn.IFNA(IF(AND(Tabelle1[[#This Row],[Geburtstag]]&lt;&gt;"",Tabelle1[[#This Row],[Ilbo Taeryon]]="x"),INDEX(Tab_Alter[],MATCH(Paar,Tab_Alter[Jahrgang],1),2),""),"")</f>
        <v/>
      </c>
      <c r="AA46" s="7" t="str" cm="1">
        <f t="array" aca="1" ref="AA46" ca="1">_xlfn.IFNA(IF(Tabelle1[[#This Row],[Ilbo Taeryon]]="x",VLOOKUP(PaarLK,Tab_Grad[[Gürtelgrad]:[LK]],2,FALSE),""),"")</f>
        <v/>
      </c>
      <c r="AB46" s="4">
        <f ca="1">Tabelle1[[#This Row],[Name, Vorname]]</f>
        <v>0</v>
      </c>
      <c r="AC46" s="4">
        <f ca="1">Tabelle1[[#This Row],[Team_Partner/in2]]</f>
        <v>0</v>
      </c>
      <c r="AD46" s="4">
        <f ca="1">Tabelle1[[#This Row],[Team_Partner/in3]]</f>
        <v>0</v>
      </c>
      <c r="AE46" s="4" t="e">
        <f ca="1">MATCH(YEAR(Tabelle1[[#This Row],[Geburtstag]]),Tab_Alter[Jahrgang],1)</f>
        <v>#N/A</v>
      </c>
      <c r="AF46" s="4" t="e">
        <f ca="1">MATCH(YEAR(VLOOKUP(Tabelle1[[#This Row],[Team_Partner/in2_Name2]],Tabelle1[[Name, Vorname]:[Geburtstag]],2,FALSE)),Tab_Alter[Jahrgang],1)</f>
        <v>#N/A</v>
      </c>
      <c r="AG46" s="4" t="e">
        <f ca="1">MATCH(YEAR(VLOOKUP(Tabelle1[[#This Row],[Team_Partner/in3_Name3]],Tabelle1[[Name, Vorname]:[Geburtstag]],2,FALSE)),Tab_Alter[Jahrgang],1)</f>
        <v>#N/A</v>
      </c>
      <c r="AH46" s="4" t="e">
        <f ca="1">MATCH(Tabelle1[[#This Row],[Gürtelgrad]],Tab_Grad[Gürtelgrad],0)</f>
        <v>#N/A</v>
      </c>
      <c r="AI46" s="4" t="e">
        <f ca="1">MATCH(VLOOKUP(Tabelle1[[#This Row],[Team_Partner/in2_Name2]],Tabelle1[[Name, Vorname]:[Gürtelgrad]],3,FALSE),Tab_Grad[Gürtelgrad],0)</f>
        <v>#N/A</v>
      </c>
      <c r="AJ46" s="4" t="e">
        <f ca="1">MATCH(VLOOKUP(Tabelle1[[#This Row],[Team_Partner/in3_Name3]],Tabelle1[[Name, Vorname]:[Gürtelgrad]],3,FALSE),Tab_Grad[Gürtelgrad],0)</f>
        <v>#N/A</v>
      </c>
    </row>
    <row r="47" spans="1:36" x14ac:dyDescent="0.2">
      <c r="A47" s="10"/>
      <c r="B47" s="10"/>
      <c r="C47" s="10"/>
      <c r="D47" s="10"/>
      <c r="E47" s="12" t="str">
        <f ca="1">IF(Tabelle1[[#This Row],[Geburtstag]]&lt;&gt;"",INDEX(Tab_Alter[],MATCH(YEAR(Tabelle1[[#This Row],[Geburtstag]]),Tab_Alter[Jahrgang],1),2),"")</f>
        <v/>
      </c>
      <c r="F47" s="4" t="str">
        <f ca="1">IF(Tabelle1[[#This Row],[Gürtelgrad]]&lt;&gt;"",VLOOKUP(Tabelle1[[#This Row],[Gürtelgrad]],Tab_Grad[[Gürtelgrad]:[LK]],2,FALSE),"")</f>
        <v/>
      </c>
      <c r="G47" s="10"/>
      <c r="H47" s="8"/>
      <c r="I47" s="9"/>
      <c r="J47" s="9"/>
      <c r="K47" s="7" t="str" cm="1">
        <f t="array" aca="1" ref="K47" ca="1">_xlfn.IFNA(IF(AND(Tabelle1[[#This Row],[Geburtstag]]&lt;&gt;"",Tabelle1[[#This Row],[PoomsaePaar]]="x"),INDEX(Tab_Alter[],MATCH(Paar,Tab_Alter[Jahrgang],1),2),""),"")</f>
        <v/>
      </c>
      <c r="L47" s="7" t="str" cm="1">
        <f t="array" aca="1" ref="L47" ca="1">_xlfn.IFNA(IF(Tabelle1[[#This Row],[PoomsaePaar]]="x",VLOOKUP(PaarLK,Tab_Grad[[Gürtelgrad]:[LK]],2,FALSE),""),"")</f>
        <v/>
      </c>
      <c r="M47" s="8"/>
      <c r="N47" s="8"/>
      <c r="O47" s="8"/>
      <c r="P47" s="6" t="str" cm="1">
        <f t="array" aca="1" ref="P47" ca="1">_xlfn.IFNA(INDEX(Tab_Alter[],SMALL(Tabelle1[[#This Row],[Team_Partner/in1_Klasse1]:[Team_Partner/in3_Klasse3]],1),2),"")</f>
        <v/>
      </c>
      <c r="Q47" s="6" t="str" cm="1">
        <f t="array" aca="1" ref="Q47" ca="1">_xlfn.IFNA(INDEX(Tab_Grad[],LARGE(Tabelle1[[#This Row],[Team_Partner/in1_LK1]:[Team_Partner/in3_LK3]],1),2),"")</f>
        <v/>
      </c>
      <c r="R47" s="9"/>
      <c r="S47" s="9"/>
      <c r="T47" s="7" t="str">
        <f ca="1">IF(AND(Tabelle1[[#This Row],[Kick-Hochsprung]]="x",Tabelle1[[#This Row],[Groesse '[cm']]]&lt;&gt;""),"LK "&amp;MATCH(Tabelle1[[#This Row],[Groesse '[cm']]],Tab_Groß[Größe],-1)-1,"")</f>
        <v/>
      </c>
      <c r="U47" s="8"/>
      <c r="V47" s="6" t="str">
        <f ca="1">IF(Tabelle1[[#This Row],[Spezialbruchtest]]="x",Tabelle1[[#This Row],[Klasse]],"")</f>
        <v/>
      </c>
      <c r="W47" s="6" t="str">
        <f ca="1">IF(Tabelle1[[#This Row],[Spezialbruchtest]]="x",VLOOKUP(Tabelle1[[#This Row],[Gürtelgrad]],Tab_Grad[[Gürtelgrad]:[LK]],2,FALSE),"")</f>
        <v/>
      </c>
      <c r="X47" s="9"/>
      <c r="Y47" s="9"/>
      <c r="Z47" s="7" t="str" cm="1">
        <f t="array" aca="1" ref="Z47" ca="1">_xlfn.IFNA(IF(AND(Tabelle1[[#This Row],[Geburtstag]]&lt;&gt;"",Tabelle1[[#This Row],[Ilbo Taeryon]]="x"),INDEX(Tab_Alter[],MATCH(Paar,Tab_Alter[Jahrgang],1),2),""),"")</f>
        <v/>
      </c>
      <c r="AA47" s="7" t="str" cm="1">
        <f t="array" aca="1" ref="AA47" ca="1">_xlfn.IFNA(IF(Tabelle1[[#This Row],[Ilbo Taeryon]]="x",VLOOKUP(PaarLK,Tab_Grad[[Gürtelgrad]:[LK]],2,FALSE),""),"")</f>
        <v/>
      </c>
      <c r="AB47" s="4">
        <f ca="1">Tabelle1[[#This Row],[Name, Vorname]]</f>
        <v>0</v>
      </c>
      <c r="AC47" s="4">
        <f ca="1">Tabelle1[[#This Row],[Team_Partner/in2]]</f>
        <v>0</v>
      </c>
      <c r="AD47" s="4">
        <f ca="1">Tabelle1[[#This Row],[Team_Partner/in3]]</f>
        <v>0</v>
      </c>
      <c r="AE47" s="4" t="e">
        <f ca="1">MATCH(YEAR(Tabelle1[[#This Row],[Geburtstag]]),Tab_Alter[Jahrgang],1)</f>
        <v>#N/A</v>
      </c>
      <c r="AF47" s="4" t="e">
        <f ca="1">MATCH(YEAR(VLOOKUP(Tabelle1[[#This Row],[Team_Partner/in2_Name2]],Tabelle1[[Name, Vorname]:[Geburtstag]],2,FALSE)),Tab_Alter[Jahrgang],1)</f>
        <v>#N/A</v>
      </c>
      <c r="AG47" s="4" t="e">
        <f ca="1">MATCH(YEAR(VLOOKUP(Tabelle1[[#This Row],[Team_Partner/in3_Name3]],Tabelle1[[Name, Vorname]:[Geburtstag]],2,FALSE)),Tab_Alter[Jahrgang],1)</f>
        <v>#N/A</v>
      </c>
      <c r="AH47" s="4" t="e">
        <f ca="1">MATCH(Tabelle1[[#This Row],[Gürtelgrad]],Tab_Grad[Gürtelgrad],0)</f>
        <v>#N/A</v>
      </c>
      <c r="AI47" s="4" t="e">
        <f ca="1">MATCH(VLOOKUP(Tabelle1[[#This Row],[Team_Partner/in2_Name2]],Tabelle1[[Name, Vorname]:[Gürtelgrad]],3,FALSE),Tab_Grad[Gürtelgrad],0)</f>
        <v>#N/A</v>
      </c>
      <c r="AJ47" s="4" t="e">
        <f ca="1">MATCH(VLOOKUP(Tabelle1[[#This Row],[Team_Partner/in3_Name3]],Tabelle1[[Name, Vorname]:[Gürtelgrad]],3,FALSE),Tab_Grad[Gürtelgrad],0)</f>
        <v>#N/A</v>
      </c>
    </row>
    <row r="48" spans="1:36" x14ac:dyDescent="0.2">
      <c r="A48" s="10"/>
      <c r="B48" s="10"/>
      <c r="C48" s="10"/>
      <c r="D48" s="10"/>
      <c r="E48" s="12" t="str">
        <f ca="1">IF(Tabelle1[[#This Row],[Geburtstag]]&lt;&gt;"",INDEX(Tab_Alter[],MATCH(YEAR(Tabelle1[[#This Row],[Geburtstag]]),Tab_Alter[Jahrgang],1),2),"")</f>
        <v/>
      </c>
      <c r="F48" s="4" t="str">
        <f ca="1">IF(Tabelle1[[#This Row],[Gürtelgrad]]&lt;&gt;"",VLOOKUP(Tabelle1[[#This Row],[Gürtelgrad]],Tab_Grad[[Gürtelgrad]:[LK]],2,FALSE),"")</f>
        <v/>
      </c>
      <c r="G48" s="10"/>
      <c r="H48" s="8"/>
      <c r="I48" s="9"/>
      <c r="J48" s="9"/>
      <c r="K48" s="7" t="str" cm="1">
        <f t="array" aca="1" ref="K48" ca="1">_xlfn.IFNA(IF(AND(Tabelle1[[#This Row],[Geburtstag]]&lt;&gt;"",Tabelle1[[#This Row],[PoomsaePaar]]="x"),INDEX(Tab_Alter[],MATCH(Paar,Tab_Alter[Jahrgang],1),2),""),"")</f>
        <v/>
      </c>
      <c r="L48" s="7" t="str" cm="1">
        <f t="array" aca="1" ref="L48" ca="1">_xlfn.IFNA(IF(Tabelle1[[#This Row],[PoomsaePaar]]="x",VLOOKUP(PaarLK,Tab_Grad[[Gürtelgrad]:[LK]],2,FALSE),""),"")</f>
        <v/>
      </c>
      <c r="M48" s="8"/>
      <c r="N48" s="8"/>
      <c r="O48" s="8"/>
      <c r="P48" s="6" t="str" cm="1">
        <f t="array" aca="1" ref="P48" ca="1">_xlfn.IFNA(INDEX(Tab_Alter[],SMALL(Tabelle1[[#This Row],[Team_Partner/in1_Klasse1]:[Team_Partner/in3_Klasse3]],1),2),"")</f>
        <v/>
      </c>
      <c r="Q48" s="6" t="str" cm="1">
        <f t="array" aca="1" ref="Q48" ca="1">_xlfn.IFNA(INDEX(Tab_Grad[],LARGE(Tabelle1[[#This Row],[Team_Partner/in1_LK1]:[Team_Partner/in3_LK3]],1),2),"")</f>
        <v/>
      </c>
      <c r="R48" s="9"/>
      <c r="S48" s="9"/>
      <c r="T48" s="7" t="str">
        <f ca="1">IF(AND(Tabelle1[[#This Row],[Kick-Hochsprung]]="x",Tabelle1[[#This Row],[Groesse '[cm']]]&lt;&gt;""),"LK "&amp;MATCH(Tabelle1[[#This Row],[Groesse '[cm']]],Tab_Groß[Größe],-1)-1,"")</f>
        <v/>
      </c>
      <c r="U48" s="8"/>
      <c r="V48" s="6" t="str">
        <f ca="1">IF(Tabelle1[[#This Row],[Spezialbruchtest]]="x",Tabelle1[[#This Row],[Klasse]],"")</f>
        <v/>
      </c>
      <c r="W48" s="6" t="str">
        <f ca="1">IF(Tabelle1[[#This Row],[Spezialbruchtest]]="x",VLOOKUP(Tabelle1[[#This Row],[Gürtelgrad]],Tab_Grad[[Gürtelgrad]:[LK]],2,FALSE),"")</f>
        <v/>
      </c>
      <c r="X48" s="9"/>
      <c r="Y48" s="9"/>
      <c r="Z48" s="7" t="str" cm="1">
        <f t="array" aca="1" ref="Z48" ca="1">_xlfn.IFNA(IF(AND(Tabelle1[[#This Row],[Geburtstag]]&lt;&gt;"",Tabelle1[[#This Row],[Ilbo Taeryon]]="x"),INDEX(Tab_Alter[],MATCH(Paar,Tab_Alter[Jahrgang],1),2),""),"")</f>
        <v/>
      </c>
      <c r="AA48" s="7" t="str" cm="1">
        <f t="array" aca="1" ref="AA48" ca="1">_xlfn.IFNA(IF(Tabelle1[[#This Row],[Ilbo Taeryon]]="x",VLOOKUP(PaarLK,Tab_Grad[[Gürtelgrad]:[LK]],2,FALSE),""),"")</f>
        <v/>
      </c>
      <c r="AB48" s="4">
        <f ca="1">Tabelle1[[#This Row],[Name, Vorname]]</f>
        <v>0</v>
      </c>
      <c r="AC48" s="4">
        <f ca="1">Tabelle1[[#This Row],[Team_Partner/in2]]</f>
        <v>0</v>
      </c>
      <c r="AD48" s="4">
        <f ca="1">Tabelle1[[#This Row],[Team_Partner/in3]]</f>
        <v>0</v>
      </c>
      <c r="AE48" s="4" t="e">
        <f ca="1">MATCH(YEAR(Tabelle1[[#This Row],[Geburtstag]]),Tab_Alter[Jahrgang],1)</f>
        <v>#N/A</v>
      </c>
      <c r="AF48" s="4" t="e">
        <f ca="1">MATCH(YEAR(VLOOKUP(Tabelle1[[#This Row],[Team_Partner/in2_Name2]],Tabelle1[[Name, Vorname]:[Geburtstag]],2,FALSE)),Tab_Alter[Jahrgang],1)</f>
        <v>#N/A</v>
      </c>
      <c r="AG48" s="4" t="e">
        <f ca="1">MATCH(YEAR(VLOOKUP(Tabelle1[[#This Row],[Team_Partner/in3_Name3]],Tabelle1[[Name, Vorname]:[Geburtstag]],2,FALSE)),Tab_Alter[Jahrgang],1)</f>
        <v>#N/A</v>
      </c>
      <c r="AH48" s="4" t="e">
        <f ca="1">MATCH(Tabelle1[[#This Row],[Gürtelgrad]],Tab_Grad[Gürtelgrad],0)</f>
        <v>#N/A</v>
      </c>
      <c r="AI48" s="4" t="e">
        <f ca="1">MATCH(VLOOKUP(Tabelle1[[#This Row],[Team_Partner/in2_Name2]],Tabelle1[[Name, Vorname]:[Gürtelgrad]],3,FALSE),Tab_Grad[Gürtelgrad],0)</f>
        <v>#N/A</v>
      </c>
      <c r="AJ48" s="4" t="e">
        <f ca="1">MATCH(VLOOKUP(Tabelle1[[#This Row],[Team_Partner/in3_Name3]],Tabelle1[[Name, Vorname]:[Gürtelgrad]],3,FALSE),Tab_Grad[Gürtelgrad],0)</f>
        <v>#N/A</v>
      </c>
    </row>
    <row r="49" spans="1:36" x14ac:dyDescent="0.2">
      <c r="A49" s="10"/>
      <c r="B49" s="10"/>
      <c r="C49" s="10"/>
      <c r="D49" s="10"/>
      <c r="E49" s="12" t="str">
        <f ca="1">IF(Tabelle1[[#This Row],[Geburtstag]]&lt;&gt;"",INDEX(Tab_Alter[],MATCH(YEAR(Tabelle1[[#This Row],[Geburtstag]]),Tab_Alter[Jahrgang],1),2),"")</f>
        <v/>
      </c>
      <c r="F49" s="4" t="str">
        <f ca="1">IF(Tabelle1[[#This Row],[Gürtelgrad]]&lt;&gt;"",VLOOKUP(Tabelle1[[#This Row],[Gürtelgrad]],Tab_Grad[[Gürtelgrad]:[LK]],2,FALSE),"")</f>
        <v/>
      </c>
      <c r="G49" s="10"/>
      <c r="H49" s="8"/>
      <c r="I49" s="9"/>
      <c r="J49" s="9"/>
      <c r="K49" s="7" t="str" cm="1">
        <f t="array" aca="1" ref="K49" ca="1">_xlfn.IFNA(IF(AND(Tabelle1[[#This Row],[Geburtstag]]&lt;&gt;"",Tabelle1[[#This Row],[PoomsaePaar]]="x"),INDEX(Tab_Alter[],MATCH(Paar,Tab_Alter[Jahrgang],1),2),""),"")</f>
        <v/>
      </c>
      <c r="L49" s="7" t="str" cm="1">
        <f t="array" aca="1" ref="L49" ca="1">_xlfn.IFNA(IF(Tabelle1[[#This Row],[PoomsaePaar]]="x",VLOOKUP(PaarLK,Tab_Grad[[Gürtelgrad]:[LK]],2,FALSE),""),"")</f>
        <v/>
      </c>
      <c r="M49" s="8"/>
      <c r="N49" s="8"/>
      <c r="O49" s="8"/>
      <c r="P49" s="6" t="str" cm="1">
        <f t="array" aca="1" ref="P49" ca="1">_xlfn.IFNA(INDEX(Tab_Alter[],SMALL(Tabelle1[[#This Row],[Team_Partner/in1_Klasse1]:[Team_Partner/in3_Klasse3]],1),2),"")</f>
        <v/>
      </c>
      <c r="Q49" s="6" t="str" cm="1">
        <f t="array" aca="1" ref="Q49" ca="1">_xlfn.IFNA(INDEX(Tab_Grad[],LARGE(Tabelle1[[#This Row],[Team_Partner/in1_LK1]:[Team_Partner/in3_LK3]],1),2),"")</f>
        <v/>
      </c>
      <c r="R49" s="9"/>
      <c r="S49" s="9"/>
      <c r="T49" s="7" t="str">
        <f ca="1">IF(AND(Tabelle1[[#This Row],[Kick-Hochsprung]]="x",Tabelle1[[#This Row],[Groesse '[cm']]]&lt;&gt;""),"LK "&amp;MATCH(Tabelle1[[#This Row],[Groesse '[cm']]],Tab_Groß[Größe],-1)-1,"")</f>
        <v/>
      </c>
      <c r="U49" s="8"/>
      <c r="V49" s="6" t="str">
        <f ca="1">IF(Tabelle1[[#This Row],[Spezialbruchtest]]="x",Tabelle1[[#This Row],[Klasse]],"")</f>
        <v/>
      </c>
      <c r="W49" s="6" t="str">
        <f ca="1">IF(Tabelle1[[#This Row],[Spezialbruchtest]]="x",VLOOKUP(Tabelle1[[#This Row],[Gürtelgrad]],Tab_Grad[[Gürtelgrad]:[LK]],2,FALSE),"")</f>
        <v/>
      </c>
      <c r="X49" s="9"/>
      <c r="Y49" s="9"/>
      <c r="Z49" s="7" t="str" cm="1">
        <f t="array" aca="1" ref="Z49" ca="1">_xlfn.IFNA(IF(AND(Tabelle1[[#This Row],[Geburtstag]]&lt;&gt;"",Tabelle1[[#This Row],[Ilbo Taeryon]]="x"),INDEX(Tab_Alter[],MATCH(Paar,Tab_Alter[Jahrgang],1),2),""),"")</f>
        <v/>
      </c>
      <c r="AA49" s="7" t="str" cm="1">
        <f t="array" aca="1" ref="AA49" ca="1">_xlfn.IFNA(IF(Tabelle1[[#This Row],[Ilbo Taeryon]]="x",VLOOKUP(PaarLK,Tab_Grad[[Gürtelgrad]:[LK]],2,FALSE),""),"")</f>
        <v/>
      </c>
      <c r="AB49" s="4">
        <f ca="1">Tabelle1[[#This Row],[Name, Vorname]]</f>
        <v>0</v>
      </c>
      <c r="AC49" s="4">
        <f ca="1">Tabelle1[[#This Row],[Team_Partner/in2]]</f>
        <v>0</v>
      </c>
      <c r="AD49" s="4">
        <f ca="1">Tabelle1[[#This Row],[Team_Partner/in3]]</f>
        <v>0</v>
      </c>
      <c r="AE49" s="4" t="e">
        <f ca="1">MATCH(YEAR(Tabelle1[[#This Row],[Geburtstag]]),Tab_Alter[Jahrgang],1)</f>
        <v>#N/A</v>
      </c>
      <c r="AF49" s="4" t="e">
        <f ca="1">MATCH(YEAR(VLOOKUP(Tabelle1[[#This Row],[Team_Partner/in2_Name2]],Tabelle1[[Name, Vorname]:[Geburtstag]],2,FALSE)),Tab_Alter[Jahrgang],1)</f>
        <v>#N/A</v>
      </c>
      <c r="AG49" s="4" t="e">
        <f ca="1">MATCH(YEAR(VLOOKUP(Tabelle1[[#This Row],[Team_Partner/in3_Name3]],Tabelle1[[Name, Vorname]:[Geburtstag]],2,FALSE)),Tab_Alter[Jahrgang],1)</f>
        <v>#N/A</v>
      </c>
      <c r="AH49" s="4" t="e">
        <f ca="1">MATCH(Tabelle1[[#This Row],[Gürtelgrad]],Tab_Grad[Gürtelgrad],0)</f>
        <v>#N/A</v>
      </c>
      <c r="AI49" s="4" t="e">
        <f ca="1">MATCH(VLOOKUP(Tabelle1[[#This Row],[Team_Partner/in2_Name2]],Tabelle1[[Name, Vorname]:[Gürtelgrad]],3,FALSE),Tab_Grad[Gürtelgrad],0)</f>
        <v>#N/A</v>
      </c>
      <c r="AJ49" s="4" t="e">
        <f ca="1">MATCH(VLOOKUP(Tabelle1[[#This Row],[Team_Partner/in3_Name3]],Tabelle1[[Name, Vorname]:[Gürtelgrad]],3,FALSE),Tab_Grad[Gürtelgrad],0)</f>
        <v>#N/A</v>
      </c>
    </row>
    <row r="50" spans="1:36" x14ac:dyDescent="0.2">
      <c r="A50" s="10"/>
      <c r="B50" s="10"/>
      <c r="C50" s="10"/>
      <c r="D50" s="10"/>
      <c r="E50" s="12" t="str">
        <f ca="1">IF(Tabelle1[[#This Row],[Geburtstag]]&lt;&gt;"",INDEX(Tab_Alter[],MATCH(YEAR(Tabelle1[[#This Row],[Geburtstag]]),Tab_Alter[Jahrgang],1),2),"")</f>
        <v/>
      </c>
      <c r="F50" s="4" t="str">
        <f ca="1">IF(Tabelle1[[#This Row],[Gürtelgrad]]&lt;&gt;"",VLOOKUP(Tabelle1[[#This Row],[Gürtelgrad]],Tab_Grad[[Gürtelgrad]:[LK]],2,FALSE),"")</f>
        <v/>
      </c>
      <c r="G50" s="10"/>
      <c r="H50" s="8"/>
      <c r="I50" s="9"/>
      <c r="J50" s="9"/>
      <c r="K50" s="7" t="str" cm="1">
        <f t="array" aca="1" ref="K50" ca="1">_xlfn.IFNA(IF(AND(Tabelle1[[#This Row],[Geburtstag]]&lt;&gt;"",Tabelle1[[#This Row],[PoomsaePaar]]="x"),INDEX(Tab_Alter[],MATCH(Paar,Tab_Alter[Jahrgang],1),2),""),"")</f>
        <v/>
      </c>
      <c r="L50" s="7" t="str" cm="1">
        <f t="array" aca="1" ref="L50" ca="1">_xlfn.IFNA(IF(Tabelle1[[#This Row],[PoomsaePaar]]="x",VLOOKUP(PaarLK,Tab_Grad[[Gürtelgrad]:[LK]],2,FALSE),""),"")</f>
        <v/>
      </c>
      <c r="M50" s="8"/>
      <c r="N50" s="8"/>
      <c r="O50" s="8"/>
      <c r="P50" s="6" t="str" cm="1">
        <f t="array" aca="1" ref="P50" ca="1">_xlfn.IFNA(INDEX(Tab_Alter[],SMALL(Tabelle1[[#This Row],[Team_Partner/in1_Klasse1]:[Team_Partner/in3_Klasse3]],1),2),"")</f>
        <v/>
      </c>
      <c r="Q50" s="6" t="str" cm="1">
        <f t="array" aca="1" ref="Q50" ca="1">_xlfn.IFNA(INDEX(Tab_Grad[],LARGE(Tabelle1[[#This Row],[Team_Partner/in1_LK1]:[Team_Partner/in3_LK3]],1),2),"")</f>
        <v/>
      </c>
      <c r="R50" s="9"/>
      <c r="S50" s="9"/>
      <c r="T50" s="7" t="str">
        <f ca="1">IF(AND(Tabelle1[[#This Row],[Kick-Hochsprung]]="x",Tabelle1[[#This Row],[Groesse '[cm']]]&lt;&gt;""),"LK "&amp;MATCH(Tabelle1[[#This Row],[Groesse '[cm']]],Tab_Groß[Größe],-1)-1,"")</f>
        <v/>
      </c>
      <c r="U50" s="8"/>
      <c r="V50" s="6" t="str">
        <f ca="1">IF(Tabelle1[[#This Row],[Spezialbruchtest]]="x",Tabelle1[[#This Row],[Klasse]],"")</f>
        <v/>
      </c>
      <c r="W50" s="6" t="str">
        <f ca="1">IF(Tabelle1[[#This Row],[Spezialbruchtest]]="x",VLOOKUP(Tabelle1[[#This Row],[Gürtelgrad]],Tab_Grad[[Gürtelgrad]:[LK]],2,FALSE),"")</f>
        <v/>
      </c>
      <c r="X50" s="9"/>
      <c r="Y50" s="9"/>
      <c r="Z50" s="7" t="str" cm="1">
        <f t="array" aca="1" ref="Z50" ca="1">_xlfn.IFNA(IF(AND(Tabelle1[[#This Row],[Geburtstag]]&lt;&gt;"",Tabelle1[[#This Row],[Ilbo Taeryon]]="x"),INDEX(Tab_Alter[],MATCH(Paar,Tab_Alter[Jahrgang],1),2),""),"")</f>
        <v/>
      </c>
      <c r="AA50" s="7" t="str" cm="1">
        <f t="array" aca="1" ref="AA50" ca="1">_xlfn.IFNA(IF(Tabelle1[[#This Row],[Ilbo Taeryon]]="x",VLOOKUP(PaarLK,Tab_Grad[[Gürtelgrad]:[LK]],2,FALSE),""),"")</f>
        <v/>
      </c>
      <c r="AB50" s="4">
        <f ca="1">Tabelle1[[#This Row],[Name, Vorname]]</f>
        <v>0</v>
      </c>
      <c r="AC50" s="4">
        <f ca="1">Tabelle1[[#This Row],[Team_Partner/in2]]</f>
        <v>0</v>
      </c>
      <c r="AD50" s="4">
        <f ca="1">Tabelle1[[#This Row],[Team_Partner/in3]]</f>
        <v>0</v>
      </c>
      <c r="AE50" s="4" t="e">
        <f ca="1">MATCH(YEAR(Tabelle1[[#This Row],[Geburtstag]]),Tab_Alter[Jahrgang],1)</f>
        <v>#N/A</v>
      </c>
      <c r="AF50" s="4" t="e">
        <f ca="1">MATCH(YEAR(VLOOKUP(Tabelle1[[#This Row],[Team_Partner/in2_Name2]],Tabelle1[[Name, Vorname]:[Geburtstag]],2,FALSE)),Tab_Alter[Jahrgang],1)</f>
        <v>#N/A</v>
      </c>
      <c r="AG50" s="4" t="e">
        <f ca="1">MATCH(YEAR(VLOOKUP(Tabelle1[[#This Row],[Team_Partner/in3_Name3]],Tabelle1[[Name, Vorname]:[Geburtstag]],2,FALSE)),Tab_Alter[Jahrgang],1)</f>
        <v>#N/A</v>
      </c>
      <c r="AH50" s="4" t="e">
        <f ca="1">MATCH(Tabelle1[[#This Row],[Gürtelgrad]],Tab_Grad[Gürtelgrad],0)</f>
        <v>#N/A</v>
      </c>
      <c r="AI50" s="4" t="e">
        <f ca="1">MATCH(VLOOKUP(Tabelle1[[#This Row],[Team_Partner/in2_Name2]],Tabelle1[[Name, Vorname]:[Gürtelgrad]],3,FALSE),Tab_Grad[Gürtelgrad],0)</f>
        <v>#N/A</v>
      </c>
      <c r="AJ50" s="4" t="e">
        <f ca="1">MATCH(VLOOKUP(Tabelle1[[#This Row],[Team_Partner/in3_Name3]],Tabelle1[[Name, Vorname]:[Gürtelgrad]],3,FALSE),Tab_Grad[Gürtelgrad],0)</f>
        <v>#N/A</v>
      </c>
    </row>
    <row r="55" spans="1:36" x14ac:dyDescent="0.2">
      <c r="C55" cm="1">
        <f t="array" aca="1" ref="C55" ca="1">SUM(Teilnehmer!$A2:INDIRECT("A"&amp;MAX((Teilnehmer!$A2:$A50&lt;&gt;"")*ROW(Teilnehmer!$A2:$A50))))</f>
        <v>0</v>
      </c>
    </row>
  </sheetData>
  <sheetProtection algorithmName="SHA-512" hashValue="JLAAKFufTQFGhub4pWPd16+yDUQQZ7LN/bg6nE9B9erjnINy+HQoKA3qGEJgMC9hsCuyv6dq4Vsm89mFENrKgg==" saltValue="BsSRgN1spwGbE+xAnD1esg==" spinCount="100000" sheet="1" objects="1" scenarios="1" selectLockedCells="1"/>
  <phoneticPr fontId="18" type="noConversion"/>
  <dataValidations count="7">
    <dataValidation type="whole" operator="greaterThan" allowBlank="1" showInputMessage="1" showErrorMessage="1" errorTitle="Größe in cm benötigt" error="Bitte Wert größer 100 eingeben!" sqref="S2:S50" xr:uid="{35E8520C-2944-4105-9DDC-FBEA8F1499E2}">
      <formula1>100</formula1>
    </dataValidation>
    <dataValidation type="list" allowBlank="1" showInputMessage="1" showErrorMessage="1" sqref="D2:D50" xr:uid="{8C497426-CF08-484F-A9F4-9259CBE418E6}">
      <formula1>"männlich,weiblich"</formula1>
    </dataValidation>
    <dataValidation type="list" allowBlank="1" showInputMessage="1" showErrorMessage="1" sqref="C2:C50" xr:uid="{E318402A-23EE-4555-9159-4CF04609649A}">
      <formula1>Gürtelgrad</formula1>
    </dataValidation>
    <dataValidation type="date" operator="greaterThan" allowBlank="1" showInputMessage="1" showErrorMessage="1" errorTitle="Geburtstag" error="Bitte ein gültiges Geburtsdatum eingeben!" sqref="B2:B50" xr:uid="{D598A160-D73F-4C34-BAA6-F9EAA07029F4}">
      <formula1>8767</formula1>
    </dataValidation>
    <dataValidation type="list" allowBlank="1" showInputMessage="1" showErrorMessage="1" errorTitle="Teilnahme" error="Bei Teilnahme, bitte &quot;x&quot; eintragen!" sqref="H2:I50 M2:M50 U2:U50 R2:R50 X2:X50" xr:uid="{F2C4215D-7581-435D-9381-3A1C664320B6}">
      <formula1>"x"</formula1>
    </dataValidation>
    <dataValidation type="custom" allowBlank="1" showInputMessage="1" showErrorMessage="1" errorTitle="Reihenfolge: Name, Vorname" error="Bitte Name und Vorname mit Komma getrennt eingeben" sqref="A2:A50" xr:uid="{AAEFD795-AF02-4DFB-9BD5-8EB23979141F}">
      <formula1>SEARCH(", ",$A2)</formula1>
    </dataValidation>
    <dataValidation type="list" allowBlank="1" showInputMessage="1" showErrorMessage="1" errorTitle="Name nicht vorhanden" error="Der eingegebene Name ist nicht vorhanden. Bitte Teilnehmer zunächst im vorderen Teil der Tabelle anlegen!" sqref="J2:J50 N2:O50 Y2:Y50" xr:uid="{CAD0CC41-C947-4EF5-A11B-B1BA5D059B66}">
      <formula1>Name</formula1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AEFB-50F1-4265-82BB-0477F57C87C6}">
  <dimension ref="A1:I20"/>
  <sheetViews>
    <sheetView workbookViewId="0">
      <selection activeCell="H7" sqref="H7"/>
    </sheetView>
  </sheetViews>
  <sheetFormatPr defaultColWidth="10.76171875" defaultRowHeight="15" x14ac:dyDescent="0.2"/>
  <cols>
    <col min="1" max="1" width="11.296875" customWidth="1"/>
    <col min="9" max="9" width="12.375" customWidth="1"/>
  </cols>
  <sheetData>
    <row r="1" spans="1:9" x14ac:dyDescent="0.2">
      <c r="A1" t="s">
        <v>7</v>
      </c>
      <c r="B1" t="s">
        <v>8</v>
      </c>
      <c r="D1" t="s">
        <v>15</v>
      </c>
      <c r="E1" t="s">
        <v>8</v>
      </c>
      <c r="F1" t="s">
        <v>17</v>
      </c>
      <c r="H1" t="s">
        <v>52</v>
      </c>
      <c r="I1" t="s">
        <v>38</v>
      </c>
    </row>
    <row r="2" spans="1:9" x14ac:dyDescent="0.2">
      <c r="A2" t="s">
        <v>12</v>
      </c>
      <c r="B2" t="s">
        <v>9</v>
      </c>
      <c r="D2">
        <v>190</v>
      </c>
      <c r="E2" t="s">
        <v>19</v>
      </c>
      <c r="F2" t="s">
        <v>18</v>
      </c>
      <c r="H2" s="5">
        <v>1924</v>
      </c>
      <c r="I2" s="3" t="s">
        <v>72</v>
      </c>
    </row>
    <row r="3" spans="1:9" x14ac:dyDescent="0.2">
      <c r="A3" t="s">
        <v>27</v>
      </c>
      <c r="B3" t="s">
        <v>9</v>
      </c>
      <c r="D3">
        <v>189.9</v>
      </c>
      <c r="E3" t="s">
        <v>11</v>
      </c>
      <c r="F3">
        <v>-190</v>
      </c>
      <c r="H3" s="5">
        <v>1984</v>
      </c>
      <c r="I3" s="3" t="s">
        <v>23</v>
      </c>
    </row>
    <row r="4" spans="1:9" x14ac:dyDescent="0.2">
      <c r="A4" t="s">
        <v>24</v>
      </c>
      <c r="B4" t="s">
        <v>9</v>
      </c>
      <c r="D4">
        <v>179.9</v>
      </c>
      <c r="E4" t="s">
        <v>10</v>
      </c>
      <c r="F4">
        <v>-180</v>
      </c>
      <c r="H4" s="5">
        <v>2007</v>
      </c>
      <c r="I4" s="3" t="s">
        <v>22</v>
      </c>
    </row>
    <row r="5" spans="1:9" x14ac:dyDescent="0.2">
      <c r="A5" t="s">
        <v>28</v>
      </c>
      <c r="B5" t="s">
        <v>9</v>
      </c>
      <c r="D5">
        <v>169.9</v>
      </c>
      <c r="E5" t="s">
        <v>9</v>
      </c>
      <c r="F5">
        <v>-170</v>
      </c>
      <c r="H5" s="5">
        <v>2010</v>
      </c>
      <c r="I5" s="3" t="s">
        <v>21</v>
      </c>
    </row>
    <row r="6" spans="1:9" x14ac:dyDescent="0.2">
      <c r="A6" t="s">
        <v>26</v>
      </c>
      <c r="B6" t="s">
        <v>10</v>
      </c>
      <c r="D6">
        <v>159.9</v>
      </c>
      <c r="E6" t="s">
        <v>16</v>
      </c>
      <c r="F6">
        <v>-160</v>
      </c>
      <c r="H6" s="5">
        <v>2013</v>
      </c>
      <c r="I6" s="3" t="s">
        <v>20</v>
      </c>
    </row>
    <row r="7" spans="1:9" x14ac:dyDescent="0.2">
      <c r="A7" t="s">
        <v>29</v>
      </c>
      <c r="B7" t="s">
        <v>10</v>
      </c>
      <c r="D7">
        <v>149.9</v>
      </c>
      <c r="E7" t="s">
        <v>14</v>
      </c>
      <c r="F7">
        <v>-150</v>
      </c>
      <c r="H7" s="5">
        <v>2017</v>
      </c>
      <c r="I7" s="3" t="s">
        <v>53</v>
      </c>
    </row>
    <row r="8" spans="1:9" x14ac:dyDescent="0.2">
      <c r="A8" t="s">
        <v>30</v>
      </c>
      <c r="B8" t="s">
        <v>10</v>
      </c>
      <c r="D8">
        <v>139.9</v>
      </c>
      <c r="E8" t="s">
        <v>13</v>
      </c>
      <c r="F8">
        <v>-140</v>
      </c>
    </row>
    <row r="9" spans="1:9" x14ac:dyDescent="0.2">
      <c r="A9" t="s">
        <v>31</v>
      </c>
      <c r="B9" t="s">
        <v>10</v>
      </c>
    </row>
    <row r="10" spans="1:9" x14ac:dyDescent="0.2">
      <c r="A10" t="s">
        <v>32</v>
      </c>
      <c r="B10" t="s">
        <v>11</v>
      </c>
    </row>
    <row r="11" spans="1:9" x14ac:dyDescent="0.2">
      <c r="A11" t="s">
        <v>33</v>
      </c>
      <c r="B11" t="s">
        <v>11</v>
      </c>
    </row>
    <row r="12" spans="1:9" x14ac:dyDescent="0.2">
      <c r="A12" t="s">
        <v>34</v>
      </c>
      <c r="B12" t="s">
        <v>11</v>
      </c>
    </row>
    <row r="13" spans="1:9" x14ac:dyDescent="0.2">
      <c r="A13" t="s">
        <v>35</v>
      </c>
      <c r="B13" t="s">
        <v>11</v>
      </c>
    </row>
    <row r="14" spans="1:9" x14ac:dyDescent="0.2">
      <c r="A14" s="2" t="s">
        <v>36</v>
      </c>
      <c r="B14" t="s">
        <v>11</v>
      </c>
    </row>
    <row r="15" spans="1:9" x14ac:dyDescent="0.2">
      <c r="A15" t="s">
        <v>39</v>
      </c>
      <c r="B15" t="s">
        <v>11</v>
      </c>
    </row>
    <row r="16" spans="1:9" x14ac:dyDescent="0.2">
      <c r="A16" t="s">
        <v>40</v>
      </c>
      <c r="B16" t="s">
        <v>11</v>
      </c>
    </row>
    <row r="17" spans="1:2" x14ac:dyDescent="0.2">
      <c r="A17" t="s">
        <v>41</v>
      </c>
      <c r="B17" t="s">
        <v>11</v>
      </c>
    </row>
    <row r="18" spans="1:2" x14ac:dyDescent="0.2">
      <c r="A18" t="s">
        <v>42</v>
      </c>
      <c r="B18" t="s">
        <v>11</v>
      </c>
    </row>
    <row r="19" spans="1:2" x14ac:dyDescent="0.2">
      <c r="A19" t="s">
        <v>43</v>
      </c>
      <c r="B19" t="s">
        <v>11</v>
      </c>
    </row>
    <row r="20" spans="1:2" x14ac:dyDescent="0.2">
      <c r="A20" t="s">
        <v>54</v>
      </c>
      <c r="B20" t="s">
        <v>11</v>
      </c>
    </row>
  </sheetData>
  <phoneticPr fontId="18" type="noConversion"/>
  <pageMargins left="0.7" right="0.7" top="0.78740157499999996" bottom="0.78740157499999996" header="0.3" footer="0.3"/>
  <pageSetup paperSize="9"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166BE56E-E6E4-4C59-8592-F401B58229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Teilnehmer</vt:lpstr>
      <vt:lpstr>Lookup</vt:lpstr>
      <vt:lpstr>Gürtelgrad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</dc:creator>
  <cp:lastModifiedBy>Martin G</cp:lastModifiedBy>
  <cp:lastPrinted>2023-09-01T21:00:16Z</cp:lastPrinted>
  <dcterms:created xsi:type="dcterms:W3CDTF">2023-08-24T19:49:30Z</dcterms:created>
  <dcterms:modified xsi:type="dcterms:W3CDTF">2024-05-26T23:03:23Z</dcterms:modified>
</cp:coreProperties>
</file>